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CHULT_ROB\AppData\Roaming\OpenText\OTEdit\dms_giz_de-dms\c224752455\"/>
    </mc:Choice>
  </mc:AlternateContent>
  <workbookProtection workbookAlgorithmName="SHA-512" workbookHashValue="q1YXj5k7lIhfpr8w6lSK+7JqpizXVAg5daitVkzHDboiEiw7PkdOBpQEYu4zYCGI55F03+mOZyYeJc0sJ28yTw==" workbookSaltValue="0JtK2D8SVg7jl97NyySwsA==" workbookSpinCount="100000" lockStructure="1"/>
  <bookViews>
    <workbookView xWindow="0" yWindow="0" windowWidth="20490" windowHeight="7200" tabRatio="716"/>
  </bookViews>
  <sheets>
    <sheet name="READ ME" sheetId="17" r:id="rId1"/>
    <sheet name="Input" sheetId="1" r:id="rId2"/>
    <sheet name="Output" sheetId="11" r:id="rId3"/>
    <sheet name="Cashflow Calculation" sheetId="9" state="hidden" r:id="rId4"/>
    <sheet name="Loan Repayment Solar" sheetId="14" state="hidden" r:id="rId5"/>
    <sheet name="Loan Repayment Grid" sheetId="15" state="hidden" r:id="rId6"/>
    <sheet name="Loan Repayment Diesel" sheetId="16" state="hidden" r:id="rId7"/>
  </sheets>
  <definedNames>
    <definedName name="Beg_Bal" localSheetId="3">#REF!</definedName>
    <definedName name="Beg_Bal" localSheetId="6">'Loan Repayment Diesel'!$C$14:$C$373</definedName>
    <definedName name="Beg_Bal" localSheetId="5">'Loan Repayment Grid'!$C$14:$C$373</definedName>
    <definedName name="Beg_Bal" localSheetId="4">'Loan Repayment Solar'!$C$14:$C$373</definedName>
    <definedName name="Beg_Bal" localSheetId="2">#REF!</definedName>
    <definedName name="Beg_Bal">#REF!</definedName>
    <definedName name="Beg_Bal2" localSheetId="3">#REF!</definedName>
    <definedName name="Beg_Bal2" localSheetId="6">#REF!</definedName>
    <definedName name="Beg_Bal2" localSheetId="5">#REF!</definedName>
    <definedName name="Beg_Bal2" localSheetId="4">#REF!</definedName>
    <definedName name="Beg_Bal2" localSheetId="2">#REF!</definedName>
    <definedName name="Beg_Bal2">#REF!</definedName>
    <definedName name="Cum_Int" localSheetId="3">#REF!</definedName>
    <definedName name="Cum_Int" localSheetId="6">'Loan Repayment Diesel'!$J$14:$J$373</definedName>
    <definedName name="Cum_Int" localSheetId="5">'Loan Repayment Grid'!$J$14:$J$373</definedName>
    <definedName name="Cum_Int" localSheetId="4">'Loan Repayment Solar'!$J$14:$J$373</definedName>
    <definedName name="Cum_Int" localSheetId="2">#REF!</definedName>
    <definedName name="Cum_Int">#REF!</definedName>
    <definedName name="Data" localSheetId="3">#REF!</definedName>
    <definedName name="Data" localSheetId="6">'Loan Repayment Diesel'!$A$14:$J$373</definedName>
    <definedName name="Data" localSheetId="5">'Loan Repayment Grid'!$A$14:$J$373</definedName>
    <definedName name="Data" localSheetId="4">'Loan Repayment Solar'!$A$14:$J$373</definedName>
    <definedName name="Data" localSheetId="2">#REF!</definedName>
    <definedName name="Data">#REF!</definedName>
    <definedName name="End_Bal" localSheetId="3">#REF!</definedName>
    <definedName name="End_Bal" localSheetId="6">'Loan Repayment Diesel'!$I$14:$I$373</definedName>
    <definedName name="End_Bal" localSheetId="5">'Loan Repayment Grid'!$I$14:$I$373</definedName>
    <definedName name="End_Bal" localSheetId="4">'Loan Repayment Solar'!$I$14:$I$373</definedName>
    <definedName name="End_Bal" localSheetId="2">#REF!</definedName>
    <definedName name="End_Bal">#REF!</definedName>
    <definedName name="Extra_Pay" localSheetId="3">#REF!</definedName>
    <definedName name="Extra_Pay" localSheetId="6">'Loan Repayment Diesel'!$E$14:$E$373</definedName>
    <definedName name="Extra_Pay" localSheetId="5">'Loan Repayment Grid'!$E$14:$E$373</definedName>
    <definedName name="Extra_Pay" localSheetId="4">'Loan Repayment Solar'!$E$14:$E$373</definedName>
    <definedName name="Extra_Pay" localSheetId="2">#REF!</definedName>
    <definedName name="Extra_Pay">#REF!</definedName>
    <definedName name="Full_Print" localSheetId="3">#REF!</definedName>
    <definedName name="Full_Print" localSheetId="6">'Loan Repayment Diesel'!$A$1:$J$373</definedName>
    <definedName name="Full_Print" localSheetId="5">'Loan Repayment Grid'!$A$1:$J$373</definedName>
    <definedName name="Full_Print" localSheetId="4">'Loan Repayment Solar'!$A$1:$J$373</definedName>
    <definedName name="Full_Print" localSheetId="2">#REF!</definedName>
    <definedName name="Full_Print">#REF!</definedName>
    <definedName name="Header_Row" localSheetId="3">ROW(#REF!)</definedName>
    <definedName name="Header_Row" localSheetId="6">ROW('Loan Repayment Diesel'!$13:$13)</definedName>
    <definedName name="Header_Row" localSheetId="5">ROW('Loan Repayment Grid'!$13:$13)</definedName>
    <definedName name="Header_Row" localSheetId="4">ROW('Loan Repayment Solar'!$13:$13)</definedName>
    <definedName name="Header_Row" localSheetId="2">ROW(#REF!)</definedName>
    <definedName name="Header_Row">ROW(#REF!)</definedName>
    <definedName name="Int" localSheetId="3">#REF!</definedName>
    <definedName name="Int" localSheetId="6">'Loan Repayment Diesel'!$H$14:$H$373</definedName>
    <definedName name="Int" localSheetId="5">'Loan Repayment Grid'!$H$14:$H$373</definedName>
    <definedName name="Int" localSheetId="4">'Loan Repayment Solar'!$H$14:$H$373</definedName>
    <definedName name="Int" localSheetId="2">#REF!</definedName>
    <definedName name="Int">#REF!</definedName>
    <definedName name="Interest_Rate" localSheetId="3">#REF!</definedName>
    <definedName name="Interest_Rate" localSheetId="6">'Loan Repayment Diesel'!$D$5</definedName>
    <definedName name="Interest_Rate" localSheetId="5">'Loan Repayment Grid'!$D$5</definedName>
    <definedName name="Interest_Rate" localSheetId="4">'Loan Repayment Solar'!$D$5</definedName>
    <definedName name="Interest_Rate" localSheetId="2">#REF!</definedName>
    <definedName name="Interest_Rate">#REF!</definedName>
    <definedName name="Last_Row" localSheetId="3">IF('Cashflow Calculation'!Values_Entered,'Cashflow Calculation'!Header_Row+'Cashflow Calculation'!Number_of_Payments,'Cashflow Calculation'!Header_Row)</definedName>
    <definedName name="Last_Row" localSheetId="6">IF('Loan Repayment Diesel'!Values_Entered,'Loan Repayment Diesel'!Header_Row+'Loan Repayment Diesel'!Number_of_Payments,'Loan Repayment Diesel'!Header_Row)</definedName>
    <definedName name="Last_Row" localSheetId="5">IF('Loan Repayment Grid'!Values_Entered,'Loan Repayment Grid'!Header_Row+'Loan Repayment Grid'!Number_of_Payments,'Loan Repayment Grid'!Header_Row)</definedName>
    <definedName name="Last_Row" localSheetId="4">IF('Loan Repayment Solar'!Values_Entered,'Loan Repayment Solar'!Header_Row+'Loan Repayment Solar'!Number_of_Payments,'Loan Repayment Solar'!Header_Row)</definedName>
    <definedName name="Last_Row" localSheetId="2">IF(Output!Values_Entered,Output!Header_Row+Output!Number_of_Payments,Output!Header_Row)</definedName>
    <definedName name="Last_Row">IF(Values_Entered,Header_Row+Number_of_Payments,Header_Row)</definedName>
    <definedName name="Loan_Amount" localSheetId="3">#REF!</definedName>
    <definedName name="Loan_Amount" localSheetId="6">'Loan Repayment Diesel'!$D$4</definedName>
    <definedName name="Loan_Amount" localSheetId="5">'Loan Repayment Grid'!$D$4</definedName>
    <definedName name="Loan_Amount" localSheetId="4">'Loan Repayment Solar'!$D$4</definedName>
    <definedName name="Loan_Amount" localSheetId="2">#REF!</definedName>
    <definedName name="Loan_Amount">#REF!</definedName>
    <definedName name="Loan_Start" localSheetId="3">#REF!</definedName>
    <definedName name="Loan_Start" localSheetId="6">'Loan Repayment Diesel'!$D$8</definedName>
    <definedName name="Loan_Start" localSheetId="5">'Loan Repayment Grid'!$D$8</definedName>
    <definedName name="Loan_Start" localSheetId="4">'Loan Repayment Solar'!$D$8</definedName>
    <definedName name="Loan_Start" localSheetId="2">#REF!</definedName>
    <definedName name="Loan_Start">#REF!</definedName>
    <definedName name="Loan_Years" localSheetId="3">#REF!</definedName>
    <definedName name="Loan_Years" localSheetId="6">'Loan Repayment Diesel'!$D$6</definedName>
    <definedName name="Loan_Years" localSheetId="5">'Loan Repayment Grid'!$D$6</definedName>
    <definedName name="Loan_Years" localSheetId="4">'Loan Repayment Solar'!$D$6</definedName>
    <definedName name="Loan_Years" localSheetId="2">#REF!</definedName>
    <definedName name="Loan_Years">#REF!</definedName>
    <definedName name="Num_Pmt_Per_Year" localSheetId="3">#REF!</definedName>
    <definedName name="Num_Pmt_Per_Year" localSheetId="6">'Loan Repayment Diesel'!$D$7</definedName>
    <definedName name="Num_Pmt_Per_Year" localSheetId="5">'Loan Repayment Grid'!$D$7</definedName>
    <definedName name="Num_Pmt_Per_Year" localSheetId="4">'Loan Repayment Solar'!$D$7</definedName>
    <definedName name="Num_Pmt_Per_Year" localSheetId="2">#REF!</definedName>
    <definedName name="Num_Pmt_Per_Year">#REF!</definedName>
    <definedName name="Number_of_Payments" localSheetId="3">MATCH(0.01,'Cashflow Calculation'!End_Bal,-1)+1</definedName>
    <definedName name="Number_of_Payments" localSheetId="6">MATCH(0.01,'Loan Repayment Diesel'!End_Bal,-1)+1</definedName>
    <definedName name="Number_of_Payments" localSheetId="5">MATCH(0.01,'Loan Repayment Grid'!End_Bal,-1)+1</definedName>
    <definedName name="Number_of_Payments" localSheetId="4">MATCH(0.01,'Loan Repayment Solar'!End_Bal,-1)+1</definedName>
    <definedName name="Number_of_Payments" localSheetId="2">MATCH(0.01,Output!End_Bal,-1)+1</definedName>
    <definedName name="Number_of_Payments">MATCH(0.01,End_Bal,-1)+1</definedName>
    <definedName name="Pay_Date" localSheetId="3">#REF!</definedName>
    <definedName name="Pay_Date" localSheetId="6">'Loan Repayment Diesel'!$B$14:$B$373</definedName>
    <definedName name="Pay_Date" localSheetId="5">'Loan Repayment Grid'!$B$14:$B$373</definedName>
    <definedName name="Pay_Date" localSheetId="4">'Loan Repayment Solar'!$B$14:$B$373</definedName>
    <definedName name="Pay_Date" localSheetId="2">#REF!</definedName>
    <definedName name="Pay_Date">#REF!</definedName>
    <definedName name="Pay_Num" localSheetId="3">#REF!</definedName>
    <definedName name="Pay_Num" localSheetId="6">'Loan Repayment Diesel'!$A$14:$A$373</definedName>
    <definedName name="Pay_Num" localSheetId="5">'Loan Repayment Grid'!$A$14:$A$373</definedName>
    <definedName name="Pay_Num" localSheetId="4">'Loan Repayment Solar'!$A$14:$A$373</definedName>
    <definedName name="Pay_Num" localSheetId="2">#REF!</definedName>
    <definedName name="Pay_Num">#REF!</definedName>
    <definedName name="Payment_Date" localSheetId="3">DATE(YEAR('Cashflow Calculation'!Loan_Start),MONTH('Cashflow Calculation'!Loan_Start)+Payment_Number,DAY('Cashflow Calculation'!Loan_Start))</definedName>
    <definedName name="Payment_Date" localSheetId="6">DATE(YEAR('Loan Repayment Diesel'!Loan_Start),MONTH('Loan Repayment Diesel'!Loan_Start)+Payment_Number,DAY('Loan Repayment Diesel'!Loan_Start))</definedName>
    <definedName name="Payment_Date" localSheetId="5">DATE(YEAR('Loan Repayment Grid'!Loan_Start),MONTH('Loan Repayment Grid'!Loan_Start)+Payment_Number,DAY('Loan Repayment Grid'!Loan_Start))</definedName>
    <definedName name="Payment_Date" localSheetId="4">DATE(YEAR('Loan Repayment Solar'!Loan_Start),MONTH('Loan Repayment Solar'!Loan_Start)+Payment_Number,DAY('Loan Repayment Solar'!Loan_Start))</definedName>
    <definedName name="Payment_Date" localSheetId="2">DATE(YEAR(Output!Loan_Start),MONTH(Output!Loan_Start)+Payment_Number,DAY(Output!Loan_Start))</definedName>
    <definedName name="Payment_Date">DATE(YEAR(Loan_Start),MONTH(Loan_Start)+Payment_Number,DAY(Loan_Start))</definedName>
    <definedName name="Payment_date2" localSheetId="3">DATE(YEAR('Cashflow Calculation'!Loan_Start),MONTH('Cashflow Calculation'!Loan_Start)+Payment_Number,DAY('Cashflow Calculation'!Loan_Start))</definedName>
    <definedName name="Payment_date2" localSheetId="6">DATE(YEAR([0]!Loan_Start),MONTH([0]!Loan_Start)+Payment_Number,DAY([0]!Loan_Start))</definedName>
    <definedName name="Payment_date2" localSheetId="5">DATE(YEAR([0]!Loan_Start),MONTH([0]!Loan_Start)+Payment_Number,DAY([0]!Loan_Start))</definedName>
    <definedName name="Payment_date2" localSheetId="4">DATE(YEAR([0]!Loan_Start),MONTH([0]!Loan_Start)+Payment_Number,DAY([0]!Loan_Start))</definedName>
    <definedName name="Payment_date2" localSheetId="2">DATE(YEAR(Output!Loan_Start),MONTH(Output!Loan_Start)+Payment_Number,DAY(Output!Loan_Start))</definedName>
    <definedName name="Payment_date2">DATE(YEAR([0]!Loan_Start),MONTH([0]!Loan_Start)+Payment_Number,DAY([0]!Loan_Start))</definedName>
    <definedName name="Princ" localSheetId="3">#REF!</definedName>
    <definedName name="Princ" localSheetId="6">'Loan Repayment Diesel'!$G$14:$G$373</definedName>
    <definedName name="Princ" localSheetId="5">'Loan Repayment Grid'!$G$14:$G$373</definedName>
    <definedName name="Princ" localSheetId="4">'Loan Repayment Solar'!$G$14:$G$373</definedName>
    <definedName name="Princ" localSheetId="2">#REF!</definedName>
    <definedName name="Princ">#REF!</definedName>
    <definedName name="_xlnm.Print_Area" localSheetId="1">Input!$A$1:$L$152</definedName>
    <definedName name="_xlnm.Print_Area" localSheetId="6">'Loan Repayment Diesel'!$A$1:$J$165</definedName>
    <definedName name="_xlnm.Print_Area" localSheetId="5">'Loan Repayment Grid'!$A$1:$J$165</definedName>
    <definedName name="_xlnm.Print_Area" localSheetId="4">'Loan Repayment Solar'!$A$1:$J$165</definedName>
    <definedName name="_xlnm.Print_Area" localSheetId="2">Output!$A$1:$Y$257</definedName>
    <definedName name="Print_Area_Reset" localSheetId="3">OFFSET('Cashflow Calculation'!Full_Print,0,0,'Cashflow Calculation'!Last_Row)</definedName>
    <definedName name="Print_Area_Reset" localSheetId="6">OFFSET('Loan Repayment Diesel'!Full_Print,0,0,'Loan Repayment Diesel'!Last_Row)</definedName>
    <definedName name="Print_Area_Reset" localSheetId="5">OFFSET('Loan Repayment Grid'!Full_Print,0,0,'Loan Repayment Grid'!Last_Row)</definedName>
    <definedName name="Print_Area_Reset" localSheetId="4">OFFSET('Loan Repayment Solar'!Full_Print,0,0,'Loan Repayment Solar'!Last_Row)</definedName>
    <definedName name="Print_Area_Reset" localSheetId="2">OFFSET(Output!Full_Print,0,0,Output!Last_Row)</definedName>
    <definedName name="Print_Area_Reset">OFFSET(Full_Print,0,0,Last_Row)</definedName>
    <definedName name="_xlnm.Print_Titles" localSheetId="6">'Loan Repayment Diesel'!$12:$12</definedName>
    <definedName name="_xlnm.Print_Titles" localSheetId="5">'Loan Repayment Grid'!$12:$12</definedName>
    <definedName name="_xlnm.Print_Titles" localSheetId="4">'Loan Repayment Solar'!$12:$12</definedName>
    <definedName name="sadasdf" localSheetId="3">#REF!</definedName>
    <definedName name="sadasdf" localSheetId="6">#REF!</definedName>
    <definedName name="sadasdf" localSheetId="5">#REF!</definedName>
    <definedName name="sadasdf" localSheetId="4">#REF!</definedName>
    <definedName name="sadasdf" localSheetId="2">#REF!</definedName>
    <definedName name="sadasdf">#REF!</definedName>
    <definedName name="Sched_Pay" localSheetId="3">#REF!</definedName>
    <definedName name="Sched_Pay" localSheetId="6">'Loan Repayment Diesel'!$D$14:$D$373</definedName>
    <definedName name="Sched_Pay" localSheetId="5">'Loan Repayment Grid'!$D$14:$D$373</definedName>
    <definedName name="Sched_Pay" localSheetId="4">'Loan Repayment Solar'!$D$14:$D$373</definedName>
    <definedName name="Sched_Pay" localSheetId="2">#REF!</definedName>
    <definedName name="Sched_Pay">#REF!</definedName>
    <definedName name="Scheduled_Extra_Payments" localSheetId="3">#REF!</definedName>
    <definedName name="Scheduled_Extra_Payments" localSheetId="6">'Loan Repayment Diesel'!$D$9</definedName>
    <definedName name="Scheduled_Extra_Payments" localSheetId="5">'Loan Repayment Grid'!$D$9</definedName>
    <definedName name="Scheduled_Extra_Payments" localSheetId="4">'Loan Repayment Solar'!$D$9</definedName>
    <definedName name="Scheduled_Extra_Payments" localSheetId="2">#REF!</definedName>
    <definedName name="Scheduled_Extra_Payments">#REF!</definedName>
    <definedName name="Scheduled_Interest_Rate" localSheetId="3">#REF!</definedName>
    <definedName name="Scheduled_Interest_Rate" localSheetId="6">'Loan Repayment Diesel'!$D$5</definedName>
    <definedName name="Scheduled_Interest_Rate" localSheetId="5">'Loan Repayment Grid'!$D$5</definedName>
    <definedName name="Scheduled_Interest_Rate" localSheetId="4">'Loan Repayment Solar'!$D$5</definedName>
    <definedName name="Scheduled_Interest_Rate" localSheetId="2">#REF!</definedName>
    <definedName name="Scheduled_Interest_Rate">#REF!</definedName>
    <definedName name="Scheduled_Monthly_Payment" localSheetId="3">#REF!</definedName>
    <definedName name="Scheduled_Monthly_Payment" localSheetId="6">'Loan Repayment Diesel'!$H$4</definedName>
    <definedName name="Scheduled_Monthly_Payment" localSheetId="5">'Loan Repayment Grid'!$H$4</definedName>
    <definedName name="Scheduled_Monthly_Payment" localSheetId="4">'Loan Repayment Solar'!$H$4</definedName>
    <definedName name="Scheduled_Monthly_Payment" localSheetId="2">#REF!</definedName>
    <definedName name="Scheduled_Monthly_Payment">#REF!</definedName>
    <definedName name="test" localSheetId="3">#REF!</definedName>
    <definedName name="test" localSheetId="6">#REF!</definedName>
    <definedName name="test" localSheetId="5">#REF!</definedName>
    <definedName name="test" localSheetId="4">#REF!</definedName>
    <definedName name="test" localSheetId="2">#REF!</definedName>
    <definedName name="test">#REF!</definedName>
    <definedName name="Total_Interest" localSheetId="3">#REF!</definedName>
    <definedName name="Total_Interest" localSheetId="6">'Loan Repayment Diesel'!$H$8</definedName>
    <definedName name="Total_Interest" localSheetId="5">'Loan Repayment Grid'!$H$8</definedName>
    <definedName name="Total_Interest" localSheetId="4">'Loan Repayment Solar'!$H$8</definedName>
    <definedName name="Total_Interest" localSheetId="2">#REF!</definedName>
    <definedName name="Total_Interest">#REF!</definedName>
    <definedName name="Total_Pay" localSheetId="3">#REF!</definedName>
    <definedName name="Total_Pay" localSheetId="6">'Loan Repayment Diesel'!$F$14:$F$373</definedName>
    <definedName name="Total_Pay" localSheetId="5">'Loan Repayment Grid'!$F$14:$F$373</definedName>
    <definedName name="Total_Pay" localSheetId="4">'Loan Repayment Solar'!$F$14:$F$373</definedName>
    <definedName name="Total_Pay" localSheetId="2">#REF!</definedName>
    <definedName name="Total_Pay">#REF!</definedName>
    <definedName name="Total_Payment" localSheetId="3">Scheduled_Payment+Extra_Payment</definedName>
    <definedName name="Total_Payment" localSheetId="6">Scheduled_Payment+Extra_Payment</definedName>
    <definedName name="Total_Payment" localSheetId="5">Scheduled_Payment+Extra_Payment</definedName>
    <definedName name="Total_Payment" localSheetId="4">Scheduled_Payment+Extra_Payment</definedName>
    <definedName name="Total_Payment" localSheetId="2">Scheduled_Payment+Extra_Payment</definedName>
    <definedName name="Total_Payment">Scheduled_Payment+Extra_Payment</definedName>
    <definedName name="Values_Entered" localSheetId="3">IF('Cashflow Calculation'!Loan_Amount*'Cashflow Calculation'!Interest_Rate*'Cashflow Calculation'!Loan_Years*'Cashflow Calculation'!Loan_Start&gt;0,1,0)</definedName>
    <definedName name="Values_Entered" localSheetId="6">IF('Loan Repayment Diesel'!Loan_Amount*'Loan Repayment Diesel'!Interest_Rate*'Loan Repayment Diesel'!Loan_Years*'Loan Repayment Diesel'!Loan_Start&gt;0,1,0)</definedName>
    <definedName name="Values_Entered" localSheetId="5">IF('Loan Repayment Grid'!Loan_Amount*'Loan Repayment Grid'!Interest_Rate*'Loan Repayment Grid'!Loan_Years*'Loan Repayment Grid'!Loan_Start&gt;0,1,0)</definedName>
    <definedName name="Values_Entered" localSheetId="4">IF('Loan Repayment Solar'!Loan_Amount*'Loan Repayment Solar'!Interest_Rate*'Loan Repayment Solar'!Loan_Years*'Loan Repayment Solar'!Loan_Start&gt;0,1,0)</definedName>
    <definedName name="Values_Entered" localSheetId="2">IF(Output!Loan_Amount*Output!Interest_Rate*Output!Loan_Years*Output!Loan_Start&gt;0,1,0)</definedName>
    <definedName name="Values_Entered">IF(Loan_Amount*Interest_Rate*Loan_Years*Loan_Start&gt;0,1,0)</definedName>
  </definedNames>
  <calcPr calcId="162913"/>
</workbook>
</file>

<file path=xl/calcChain.xml><?xml version="1.0" encoding="utf-8"?>
<calcChain xmlns="http://schemas.openxmlformats.org/spreadsheetml/2006/main">
  <c r="V189" i="9" l="1"/>
  <c r="U188" i="9"/>
  <c r="U187" i="9"/>
  <c r="U186" i="9"/>
  <c r="N184" i="9"/>
  <c r="C152" i="9"/>
  <c r="C86" i="9"/>
  <c r="C48" i="9"/>
  <c r="K101" i="1"/>
  <c r="E71" i="1"/>
  <c r="K70" i="1"/>
  <c r="E42" i="1"/>
  <c r="K41" i="1"/>
  <c r="E93" i="1" l="1"/>
  <c r="E61" i="1"/>
  <c r="E31" i="1"/>
  <c r="C151" i="9" l="1"/>
  <c r="C85" i="9"/>
  <c r="F128" i="9" l="1"/>
  <c r="G128" i="9"/>
  <c r="H128" i="9"/>
  <c r="J128" i="9"/>
  <c r="K128" i="9"/>
  <c r="M128" i="9"/>
  <c r="O128" i="9"/>
  <c r="P128" i="9"/>
  <c r="Q128" i="9"/>
  <c r="R128" i="9"/>
  <c r="U128" i="9"/>
  <c r="V128" i="9"/>
  <c r="W128" i="9"/>
  <c r="Y128" i="9"/>
  <c r="Z128" i="9"/>
  <c r="AA128" i="9"/>
  <c r="F129" i="9"/>
  <c r="G129" i="9"/>
  <c r="H129" i="9"/>
  <c r="I129" i="9"/>
  <c r="J129" i="9"/>
  <c r="K129" i="9"/>
  <c r="M129" i="9"/>
  <c r="N129" i="9"/>
  <c r="O129" i="9"/>
  <c r="P129" i="9"/>
  <c r="Q129" i="9"/>
  <c r="R129" i="9"/>
  <c r="S129" i="9"/>
  <c r="U129" i="9"/>
  <c r="V129" i="9"/>
  <c r="W129" i="9"/>
  <c r="X129" i="9"/>
  <c r="Y129" i="9"/>
  <c r="Z129" i="9"/>
  <c r="AA129" i="9"/>
  <c r="AC129" i="9"/>
  <c r="F130" i="9"/>
  <c r="G130" i="9"/>
  <c r="H130" i="9"/>
  <c r="I130" i="9"/>
  <c r="J130" i="9"/>
  <c r="K130" i="9"/>
  <c r="M130" i="9"/>
  <c r="N130" i="9"/>
  <c r="O130" i="9"/>
  <c r="P130" i="9"/>
  <c r="Q130" i="9"/>
  <c r="R130" i="9"/>
  <c r="S130" i="9"/>
  <c r="U130" i="9"/>
  <c r="V130" i="9"/>
  <c r="W130" i="9"/>
  <c r="X130" i="9"/>
  <c r="Y130" i="9"/>
  <c r="Z130" i="9"/>
  <c r="AA130" i="9"/>
  <c r="AC130" i="9"/>
  <c r="F131" i="9"/>
  <c r="G131" i="9"/>
  <c r="H131" i="9"/>
  <c r="I131" i="9"/>
  <c r="J131" i="9"/>
  <c r="K131" i="9"/>
  <c r="L131" i="9"/>
  <c r="M131" i="9"/>
  <c r="N131" i="9"/>
  <c r="O131" i="9"/>
  <c r="P131" i="9"/>
  <c r="Q131" i="9"/>
  <c r="R131" i="9"/>
  <c r="S131" i="9"/>
  <c r="T131" i="9"/>
  <c r="U131" i="9"/>
  <c r="V131" i="9"/>
  <c r="W131" i="9"/>
  <c r="X131" i="9"/>
  <c r="Y131" i="9"/>
  <c r="Z131" i="9"/>
  <c r="AA131" i="9"/>
  <c r="AB131" i="9"/>
  <c r="AC131" i="9"/>
  <c r="F132" i="9"/>
  <c r="G132" i="9"/>
  <c r="H132" i="9"/>
  <c r="I132" i="9"/>
  <c r="J132" i="9"/>
  <c r="K132" i="9"/>
  <c r="L132" i="9"/>
  <c r="M132" i="9"/>
  <c r="N132" i="9"/>
  <c r="O132" i="9"/>
  <c r="P132" i="9"/>
  <c r="Q132" i="9"/>
  <c r="R132" i="9"/>
  <c r="S132" i="9"/>
  <c r="T132" i="9"/>
  <c r="U132" i="9"/>
  <c r="V132" i="9"/>
  <c r="W132" i="9"/>
  <c r="X132" i="9"/>
  <c r="Y132" i="9"/>
  <c r="Z132" i="9"/>
  <c r="AA132" i="9"/>
  <c r="AB132" i="9"/>
  <c r="AC132" i="9"/>
  <c r="E132" i="9"/>
  <c r="E131" i="9"/>
  <c r="E130" i="9"/>
  <c r="E129" i="9"/>
  <c r="E128" i="9"/>
  <c r="F62" i="9"/>
  <c r="G62" i="9"/>
  <c r="H62" i="9"/>
  <c r="I62" i="9"/>
  <c r="J62" i="9"/>
  <c r="L62" i="9"/>
  <c r="M62" i="9"/>
  <c r="N62" i="9"/>
  <c r="O62" i="9"/>
  <c r="P62" i="9"/>
  <c r="Q62" i="9"/>
  <c r="S62" i="9"/>
  <c r="T62" i="9"/>
  <c r="U62" i="9"/>
  <c r="V62" i="9"/>
  <c r="W62" i="9"/>
  <c r="X62" i="9"/>
  <c r="Z62" i="9"/>
  <c r="AA62" i="9"/>
  <c r="AB62" i="9"/>
  <c r="AC62" i="9"/>
  <c r="F63" i="9"/>
  <c r="G63" i="9"/>
  <c r="H63" i="9"/>
  <c r="I63" i="9"/>
  <c r="J63" i="9"/>
  <c r="K63" i="9"/>
  <c r="L63" i="9"/>
  <c r="M63" i="9"/>
  <c r="O63" i="9"/>
  <c r="P63" i="9"/>
  <c r="Q63" i="9"/>
  <c r="R63" i="9"/>
  <c r="S63" i="9"/>
  <c r="T63" i="9"/>
  <c r="U63" i="9"/>
  <c r="V63" i="9"/>
  <c r="W63" i="9"/>
  <c r="Y63" i="9"/>
  <c r="Z63" i="9"/>
  <c r="AA63" i="9"/>
  <c r="AB63" i="9"/>
  <c r="AC63" i="9"/>
  <c r="F64" i="9"/>
  <c r="G64" i="9"/>
  <c r="H64" i="9"/>
  <c r="I64" i="9"/>
  <c r="J64" i="9"/>
  <c r="K64" i="9"/>
  <c r="L64" i="9"/>
  <c r="M64" i="9"/>
  <c r="O64" i="9"/>
  <c r="P64" i="9"/>
  <c r="Q64" i="9"/>
  <c r="R64" i="9"/>
  <c r="S64" i="9"/>
  <c r="T64" i="9"/>
  <c r="U64" i="9"/>
  <c r="V64" i="9"/>
  <c r="W64" i="9"/>
  <c r="Y64" i="9"/>
  <c r="Z64" i="9"/>
  <c r="AA64" i="9"/>
  <c r="AB64" i="9"/>
  <c r="AC64" i="9"/>
  <c r="F65" i="9"/>
  <c r="G65" i="9"/>
  <c r="H65" i="9"/>
  <c r="I65" i="9"/>
  <c r="J65" i="9"/>
  <c r="K65" i="9"/>
  <c r="L65" i="9"/>
  <c r="M65" i="9"/>
  <c r="N65" i="9"/>
  <c r="O65" i="9"/>
  <c r="P65" i="9"/>
  <c r="Q65" i="9"/>
  <c r="R65" i="9"/>
  <c r="S65" i="9"/>
  <c r="T65" i="9"/>
  <c r="U65" i="9"/>
  <c r="V65" i="9"/>
  <c r="W65" i="9"/>
  <c r="Y65" i="9"/>
  <c r="Z65" i="9"/>
  <c r="AA65" i="9"/>
  <c r="AB65" i="9"/>
  <c r="AC65" i="9"/>
  <c r="F66" i="9"/>
  <c r="G66" i="9"/>
  <c r="H66" i="9"/>
  <c r="I66" i="9"/>
  <c r="J66" i="9"/>
  <c r="K66" i="9"/>
  <c r="L66" i="9"/>
  <c r="M66" i="9"/>
  <c r="N66" i="9"/>
  <c r="O66" i="9"/>
  <c r="P66" i="9"/>
  <c r="Q66" i="9"/>
  <c r="R66" i="9"/>
  <c r="S66" i="9"/>
  <c r="T66" i="9"/>
  <c r="U66" i="9"/>
  <c r="W66" i="9"/>
  <c r="X66" i="9"/>
  <c r="Y66" i="9"/>
  <c r="Z66" i="9"/>
  <c r="AA66" i="9"/>
  <c r="AB66" i="9"/>
  <c r="AC66" i="9"/>
  <c r="E66" i="9"/>
  <c r="E65" i="9"/>
  <c r="E64" i="9"/>
  <c r="E63" i="9"/>
  <c r="E62" i="9"/>
  <c r="F61" i="9"/>
  <c r="G61" i="9"/>
  <c r="H61" i="9"/>
  <c r="I61" i="9"/>
  <c r="J61" i="9"/>
  <c r="K61" i="9"/>
  <c r="M61" i="9"/>
  <c r="O61" i="9"/>
  <c r="P61" i="9"/>
  <c r="Q61" i="9"/>
  <c r="R61" i="9"/>
  <c r="S61" i="9"/>
  <c r="U61" i="9"/>
  <c r="V61" i="9"/>
  <c r="W61" i="9"/>
  <c r="Y61" i="9"/>
  <c r="Z61" i="9"/>
  <c r="AA61" i="9"/>
  <c r="AC61" i="9"/>
  <c r="E61" i="9"/>
  <c r="C47" i="9"/>
  <c r="F23" i="9"/>
  <c r="F28" i="9"/>
  <c r="G28" i="9"/>
  <c r="H28" i="9"/>
  <c r="I28" i="9"/>
  <c r="J28" i="9"/>
  <c r="K28" i="9"/>
  <c r="L28" i="9"/>
  <c r="M28" i="9"/>
  <c r="N28" i="9"/>
  <c r="O28" i="9"/>
  <c r="P28" i="9"/>
  <c r="Q28" i="9"/>
  <c r="R28" i="9"/>
  <c r="S28" i="9"/>
  <c r="T28" i="9"/>
  <c r="U28" i="9"/>
  <c r="W28" i="9"/>
  <c r="X28" i="9"/>
  <c r="Y28" i="9"/>
  <c r="Z28" i="9"/>
  <c r="AA28" i="9"/>
  <c r="AB28" i="9"/>
  <c r="AC28" i="9"/>
  <c r="E28" i="9"/>
  <c r="F27" i="9"/>
  <c r="G27" i="9"/>
  <c r="H27" i="9"/>
  <c r="I27" i="9"/>
  <c r="J27" i="9"/>
  <c r="K27" i="9"/>
  <c r="L27" i="9"/>
  <c r="M27" i="9"/>
  <c r="N27" i="9"/>
  <c r="O27" i="9"/>
  <c r="P27" i="9"/>
  <c r="Q27" i="9"/>
  <c r="R27" i="9"/>
  <c r="S27" i="9"/>
  <c r="T27" i="9"/>
  <c r="U27" i="9"/>
  <c r="V27" i="9"/>
  <c r="W27" i="9"/>
  <c r="Y27" i="9"/>
  <c r="Z27" i="9"/>
  <c r="AA27" i="9"/>
  <c r="AB27" i="9"/>
  <c r="AC27" i="9"/>
  <c r="E27" i="9"/>
  <c r="F26" i="9"/>
  <c r="G26" i="9"/>
  <c r="H26" i="9"/>
  <c r="I26" i="9"/>
  <c r="J26" i="9"/>
  <c r="L26" i="9"/>
  <c r="M26" i="9"/>
  <c r="N26" i="9"/>
  <c r="O26" i="9"/>
  <c r="P26" i="9"/>
  <c r="Q26" i="9"/>
  <c r="S26" i="9"/>
  <c r="T26" i="9"/>
  <c r="U26" i="9"/>
  <c r="V26" i="9"/>
  <c r="W26" i="9"/>
  <c r="X26" i="9"/>
  <c r="Z26" i="9"/>
  <c r="AA26" i="9"/>
  <c r="AB26" i="9"/>
  <c r="AC26" i="9"/>
  <c r="E26" i="9"/>
  <c r="F25" i="9"/>
  <c r="G25" i="9"/>
  <c r="H25" i="9"/>
  <c r="I25" i="9"/>
  <c r="J25" i="9"/>
  <c r="K25" i="9"/>
  <c r="L25" i="9"/>
  <c r="M25" i="9"/>
  <c r="O25" i="9"/>
  <c r="P25" i="9"/>
  <c r="Q25" i="9"/>
  <c r="R25" i="9"/>
  <c r="S25" i="9"/>
  <c r="T25" i="9"/>
  <c r="U25" i="9"/>
  <c r="V25" i="9"/>
  <c r="W25" i="9"/>
  <c r="Y25" i="9"/>
  <c r="Z25" i="9"/>
  <c r="AA25" i="9"/>
  <c r="AB25" i="9"/>
  <c r="AC25" i="9"/>
  <c r="E25" i="9"/>
  <c r="F24" i="9"/>
  <c r="G24" i="9"/>
  <c r="H24" i="9"/>
  <c r="I24" i="9"/>
  <c r="J24" i="9"/>
  <c r="K24" i="9"/>
  <c r="L24" i="9"/>
  <c r="M24" i="9"/>
  <c r="O24" i="9"/>
  <c r="P24" i="9"/>
  <c r="Q24" i="9"/>
  <c r="R24" i="9"/>
  <c r="S24" i="9"/>
  <c r="T24" i="9"/>
  <c r="U24" i="9"/>
  <c r="V24" i="9"/>
  <c r="W24" i="9"/>
  <c r="Y24" i="9"/>
  <c r="Z24" i="9"/>
  <c r="AA24" i="9"/>
  <c r="AB24" i="9"/>
  <c r="AC24" i="9"/>
  <c r="E24" i="9"/>
  <c r="G23" i="9"/>
  <c r="H23" i="9"/>
  <c r="J23" i="9"/>
  <c r="K23" i="9"/>
  <c r="L23" i="9"/>
  <c r="M23" i="9"/>
  <c r="O23" i="9"/>
  <c r="P23" i="9"/>
  <c r="Q23" i="9"/>
  <c r="R23" i="9"/>
  <c r="T23" i="9"/>
  <c r="U23" i="9"/>
  <c r="V23" i="9"/>
  <c r="W23" i="9"/>
  <c r="Y23" i="9"/>
  <c r="Z23" i="9"/>
  <c r="AA23" i="9"/>
  <c r="AB23" i="9"/>
  <c r="E23" i="9"/>
  <c r="J77" i="1" l="1"/>
  <c r="J108" i="1"/>
  <c r="V38" i="11" l="1"/>
  <c r="R38" i="11"/>
  <c r="C8" i="9" l="1"/>
  <c r="E72" i="9" l="1"/>
  <c r="B8" i="9"/>
  <c r="M11" i="11" l="1"/>
  <c r="B4" i="9"/>
  <c r="S189" i="9" l="1"/>
  <c r="R188" i="9"/>
  <c r="R187" i="9"/>
  <c r="R186" i="9"/>
  <c r="B50" i="9"/>
  <c r="B6" i="9" l="1"/>
  <c r="K83" i="1"/>
  <c r="B88" i="9"/>
  <c r="U34" i="11" l="1"/>
  <c r="M34" i="11"/>
  <c r="E34" i="11"/>
  <c r="K82" i="1"/>
  <c r="D128" i="9" l="1"/>
  <c r="C128" i="9"/>
  <c r="A128" i="9"/>
  <c r="F94" i="1"/>
  <c r="M7" i="11" l="1"/>
  <c r="M9" i="11"/>
  <c r="B3" i="9"/>
  <c r="E11" i="9" s="1"/>
  <c r="E14" i="9" l="1"/>
  <c r="E13" i="9" s="1"/>
  <c r="D13" i="9"/>
  <c r="K113" i="1" l="1"/>
  <c r="F75" i="1"/>
  <c r="N188" i="9" l="1"/>
  <c r="K188" i="9"/>
  <c r="H188" i="9"/>
  <c r="E188" i="9"/>
  <c r="R22" i="11"/>
  <c r="B2" i="16"/>
  <c r="D5" i="16"/>
  <c r="D6" i="16"/>
  <c r="D4" i="16"/>
  <c r="K114" i="1"/>
  <c r="B154" i="9"/>
  <c r="E138" i="9"/>
  <c r="F1" i="16"/>
  <c r="D130" i="9"/>
  <c r="D131" i="9"/>
  <c r="D132" i="9"/>
  <c r="D133" i="9"/>
  <c r="D134" i="9"/>
  <c r="D135" i="9"/>
  <c r="D129" i="9"/>
  <c r="A131" i="9"/>
  <c r="A129" i="9"/>
  <c r="A126" i="9"/>
  <c r="C149" i="9"/>
  <c r="C144" i="9"/>
  <c r="C141" i="9"/>
  <c r="C138" i="9"/>
  <c r="C137" i="9"/>
  <c r="C136" i="9"/>
  <c r="C135" i="9"/>
  <c r="C134" i="9"/>
  <c r="C133" i="9"/>
  <c r="C132" i="9"/>
  <c r="C131" i="9"/>
  <c r="C130" i="9"/>
  <c r="C129" i="9"/>
  <c r="D141" i="9" l="1"/>
  <c r="D151" i="9" s="1"/>
  <c r="H5" i="16"/>
  <c r="A14" i="16"/>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H4" i="16"/>
  <c r="C14" i="16"/>
  <c r="E184" i="9"/>
  <c r="H184" i="9"/>
  <c r="K184" i="9"/>
  <c r="E186" i="9"/>
  <c r="H186" i="9"/>
  <c r="K186" i="9"/>
  <c r="N186" i="9"/>
  <c r="F95" i="1"/>
  <c r="F106" i="1"/>
  <c r="K84" i="1"/>
  <c r="F114" i="1"/>
  <c r="J110" i="1"/>
  <c r="J112" i="1" s="1"/>
  <c r="J93" i="1" s="1"/>
  <c r="U38" i="11" s="1"/>
  <c r="F110" i="1"/>
  <c r="F108" i="1"/>
  <c r="F107" i="1"/>
  <c r="F102" i="1"/>
  <c r="E102" i="1"/>
  <c r="F101" i="1"/>
  <c r="F100" i="1"/>
  <c r="F99" i="1"/>
  <c r="F98" i="1"/>
  <c r="F97" i="1"/>
  <c r="F96" i="1"/>
  <c r="U36" i="11" l="1"/>
  <c r="D150" i="9"/>
  <c r="D149" i="9" s="1"/>
  <c r="D144" i="9" s="1"/>
  <c r="J114" i="1"/>
  <c r="E106" i="1" s="1"/>
  <c r="E137" i="9" s="1"/>
  <c r="J136" i="9"/>
  <c r="N136" i="9"/>
  <c r="R136" i="9"/>
  <c r="V136" i="9"/>
  <c r="Z136" i="9"/>
  <c r="P136" i="9"/>
  <c r="T136" i="9"/>
  <c r="AB136" i="9"/>
  <c r="Q136" i="9"/>
  <c r="Y136" i="9"/>
  <c r="K136" i="9"/>
  <c r="O136" i="9"/>
  <c r="S136" i="9"/>
  <c r="W136" i="9"/>
  <c r="AA136" i="9"/>
  <c r="L136" i="9"/>
  <c r="X136" i="9"/>
  <c r="M136" i="9"/>
  <c r="U136" i="9"/>
  <c r="AC136" i="9"/>
  <c r="H136" i="9"/>
  <c r="E136" i="9"/>
  <c r="G136" i="9"/>
  <c r="I136" i="9"/>
  <c r="F136" i="9"/>
  <c r="D23" i="16"/>
  <c r="B23" i="16"/>
  <c r="B76" i="16"/>
  <c r="D76" i="16"/>
  <c r="D316" i="16"/>
  <c r="B316" i="16"/>
  <c r="D73" i="16"/>
  <c r="B73" i="16"/>
  <c r="B124" i="16"/>
  <c r="D124" i="16"/>
  <c r="D265" i="16"/>
  <c r="B265" i="16"/>
  <c r="B24" i="16"/>
  <c r="D24" i="16"/>
  <c r="B48" i="16"/>
  <c r="D48" i="16"/>
  <c r="B80" i="16"/>
  <c r="D80" i="16"/>
  <c r="D221" i="16"/>
  <c r="B221" i="16"/>
  <c r="D43" i="16"/>
  <c r="B43" i="16"/>
  <c r="D217" i="16"/>
  <c r="B217" i="16"/>
  <c r="D49" i="16"/>
  <c r="B49" i="16"/>
  <c r="B54" i="16"/>
  <c r="D54" i="16"/>
  <c r="B86" i="16"/>
  <c r="D86" i="16"/>
  <c r="B118" i="16"/>
  <c r="D118" i="16"/>
  <c r="D163" i="16"/>
  <c r="B163" i="16"/>
  <c r="D187" i="16"/>
  <c r="B187" i="16"/>
  <c r="D219" i="16"/>
  <c r="B219" i="16"/>
  <c r="D275" i="16"/>
  <c r="B275" i="16"/>
  <c r="D93" i="16"/>
  <c r="B93" i="16"/>
  <c r="D109" i="16"/>
  <c r="B109" i="16"/>
  <c r="D125" i="16"/>
  <c r="B125" i="16"/>
  <c r="D141" i="16"/>
  <c r="B141" i="16"/>
  <c r="D257" i="16"/>
  <c r="B257" i="16"/>
  <c r="D164" i="16"/>
  <c r="B164" i="16"/>
  <c r="B180" i="16"/>
  <c r="D180" i="16"/>
  <c r="B196" i="16"/>
  <c r="D196" i="16"/>
  <c r="B212" i="16"/>
  <c r="D212" i="16"/>
  <c r="B228" i="16"/>
  <c r="D228" i="16"/>
  <c r="B244" i="16"/>
  <c r="D244" i="16"/>
  <c r="D288" i="16"/>
  <c r="B288" i="16"/>
  <c r="D348" i="16"/>
  <c r="B348" i="16"/>
  <c r="B262" i="16"/>
  <c r="D262" i="16"/>
  <c r="B270" i="16"/>
  <c r="D270" i="16"/>
  <c r="D290" i="16"/>
  <c r="B290" i="16"/>
  <c r="D322" i="16"/>
  <c r="B322" i="16"/>
  <c r="B285" i="16"/>
  <c r="D285" i="16"/>
  <c r="B301" i="16"/>
  <c r="D301" i="16"/>
  <c r="B317" i="16"/>
  <c r="D317" i="16"/>
  <c r="D346" i="16"/>
  <c r="B346" i="16"/>
  <c r="B327" i="16"/>
  <c r="D327" i="16"/>
  <c r="B345" i="16"/>
  <c r="D345" i="16"/>
  <c r="B351" i="16"/>
  <c r="D351" i="16"/>
  <c r="B367" i="16"/>
  <c r="D367" i="16"/>
  <c r="D15" i="16"/>
  <c r="B15" i="16"/>
  <c r="B84" i="16"/>
  <c r="D84" i="16"/>
  <c r="B82" i="16"/>
  <c r="D82" i="16"/>
  <c r="B128" i="16"/>
  <c r="D128" i="16"/>
  <c r="D330" i="16"/>
  <c r="B330" i="16"/>
  <c r="B26" i="16"/>
  <c r="D26" i="16"/>
  <c r="D55" i="16"/>
  <c r="B55" i="16"/>
  <c r="D165" i="16"/>
  <c r="B165" i="16"/>
  <c r="D229" i="16"/>
  <c r="B229" i="16"/>
  <c r="B52" i="16"/>
  <c r="D52" i="16"/>
  <c r="D225" i="16"/>
  <c r="B225" i="16"/>
  <c r="D57" i="16"/>
  <c r="B57" i="16"/>
  <c r="D29" i="16"/>
  <c r="B29" i="16"/>
  <c r="D61" i="16"/>
  <c r="B61" i="16"/>
  <c r="B90" i="16"/>
  <c r="D90" i="16"/>
  <c r="B122" i="16"/>
  <c r="D122" i="16"/>
  <c r="D249" i="16"/>
  <c r="B249" i="16"/>
  <c r="D191" i="16"/>
  <c r="B191" i="16"/>
  <c r="D223" i="16"/>
  <c r="B223" i="16"/>
  <c r="D292" i="16"/>
  <c r="B292" i="16"/>
  <c r="D95" i="16"/>
  <c r="B95" i="16"/>
  <c r="D111" i="16"/>
  <c r="B111" i="16"/>
  <c r="D127" i="16"/>
  <c r="B127" i="16"/>
  <c r="D143" i="16"/>
  <c r="B143" i="16"/>
  <c r="D150" i="16"/>
  <c r="B150" i="16"/>
  <c r="D166" i="16"/>
  <c r="B166" i="16"/>
  <c r="B182" i="16"/>
  <c r="D182" i="16"/>
  <c r="B190" i="16"/>
  <c r="D190" i="16"/>
  <c r="B206" i="16"/>
  <c r="D206" i="16"/>
  <c r="B222" i="16"/>
  <c r="D222" i="16"/>
  <c r="B238" i="16"/>
  <c r="D238" i="16"/>
  <c r="B246" i="16"/>
  <c r="D246" i="16"/>
  <c r="D296" i="16"/>
  <c r="B296" i="16"/>
  <c r="D358" i="16"/>
  <c r="B358" i="16"/>
  <c r="B248" i="16"/>
  <c r="D248" i="16"/>
  <c r="B256" i="16"/>
  <c r="D256" i="16"/>
  <c r="B264" i="16"/>
  <c r="D264" i="16"/>
  <c r="B272" i="16"/>
  <c r="D272" i="16"/>
  <c r="D280" i="16"/>
  <c r="B280" i="16"/>
  <c r="D294" i="16"/>
  <c r="B294" i="16"/>
  <c r="D310" i="16"/>
  <c r="B310" i="16"/>
  <c r="D340" i="16"/>
  <c r="B340" i="16"/>
  <c r="B343" i="16"/>
  <c r="D343" i="16"/>
  <c r="B287" i="16"/>
  <c r="D287" i="16"/>
  <c r="B295" i="16"/>
  <c r="D295" i="16"/>
  <c r="B303" i="16"/>
  <c r="D303" i="16"/>
  <c r="B311" i="16"/>
  <c r="D311" i="16"/>
  <c r="B319" i="16"/>
  <c r="D319" i="16"/>
  <c r="B328" i="16"/>
  <c r="D328" i="16"/>
  <c r="D354" i="16"/>
  <c r="B354" i="16"/>
  <c r="D334" i="16"/>
  <c r="B334" i="16"/>
  <c r="B329" i="16"/>
  <c r="D329" i="16"/>
  <c r="B337" i="16"/>
  <c r="D337" i="16"/>
  <c r="D352" i="16"/>
  <c r="B352" i="16"/>
  <c r="D368" i="16"/>
  <c r="B368" i="16"/>
  <c r="B353" i="16"/>
  <c r="D353" i="16"/>
  <c r="B361" i="16"/>
  <c r="D361" i="16"/>
  <c r="B369" i="16"/>
  <c r="D369" i="16"/>
  <c r="D21" i="16"/>
  <c r="B21" i="16"/>
  <c r="D25" i="16"/>
  <c r="B25" i="16"/>
  <c r="D59" i="16"/>
  <c r="B59" i="16"/>
  <c r="D157" i="16"/>
  <c r="B157" i="16"/>
  <c r="D201" i="16"/>
  <c r="B201" i="16"/>
  <c r="B58" i="16"/>
  <c r="D58" i="16"/>
  <c r="B88" i="16"/>
  <c r="D88" i="16"/>
  <c r="B112" i="16"/>
  <c r="D112" i="16"/>
  <c r="B132" i="16"/>
  <c r="D132" i="16"/>
  <c r="B148" i="16"/>
  <c r="D148" i="16"/>
  <c r="B20" i="16"/>
  <c r="D20" i="16"/>
  <c r="B28" i="16"/>
  <c r="D28" i="16"/>
  <c r="B40" i="16"/>
  <c r="D40" i="16"/>
  <c r="B56" i="16"/>
  <c r="D56" i="16"/>
  <c r="B72" i="16"/>
  <c r="D72" i="16"/>
  <c r="D173" i="16"/>
  <c r="B173" i="16"/>
  <c r="D205" i="16"/>
  <c r="B205" i="16"/>
  <c r="D237" i="16"/>
  <c r="B237" i="16"/>
  <c r="D300" i="16"/>
  <c r="B300" i="16"/>
  <c r="B60" i="16"/>
  <c r="D60" i="16"/>
  <c r="D185" i="16"/>
  <c r="B185" i="16"/>
  <c r="D233" i="16"/>
  <c r="B233" i="16"/>
  <c r="B34" i="16"/>
  <c r="D34" i="16"/>
  <c r="D65" i="16"/>
  <c r="B65" i="16"/>
  <c r="B108" i="16"/>
  <c r="D108" i="16"/>
  <c r="B30" i="16"/>
  <c r="D30" i="16"/>
  <c r="B46" i="16"/>
  <c r="D46" i="16"/>
  <c r="B62" i="16"/>
  <c r="D62" i="16"/>
  <c r="B78" i="16"/>
  <c r="D78" i="16"/>
  <c r="B94" i="16"/>
  <c r="D94" i="16"/>
  <c r="B110" i="16"/>
  <c r="D110" i="16"/>
  <c r="B126" i="16"/>
  <c r="D126" i="16"/>
  <c r="B142" i="16"/>
  <c r="D142" i="16"/>
  <c r="B153" i="16"/>
  <c r="D153" i="16"/>
  <c r="D179" i="16"/>
  <c r="B179" i="16"/>
  <c r="D195" i="16"/>
  <c r="B195" i="16"/>
  <c r="D211" i="16"/>
  <c r="B211" i="16"/>
  <c r="D227" i="16"/>
  <c r="B227" i="16"/>
  <c r="D243" i="16"/>
  <c r="B243" i="16"/>
  <c r="D308" i="16"/>
  <c r="B308" i="16"/>
  <c r="D89" i="16"/>
  <c r="B89" i="16"/>
  <c r="D97" i="16"/>
  <c r="B97" i="16"/>
  <c r="D105" i="16"/>
  <c r="B105" i="16"/>
  <c r="D113" i="16"/>
  <c r="B113" i="16"/>
  <c r="D121" i="16"/>
  <c r="B121" i="16"/>
  <c r="D129" i="16"/>
  <c r="B129" i="16"/>
  <c r="D137" i="16"/>
  <c r="B137" i="16"/>
  <c r="D145" i="16"/>
  <c r="B145" i="16"/>
  <c r="D159" i="16"/>
  <c r="B159" i="16"/>
  <c r="B152" i="16"/>
  <c r="D152" i="16"/>
  <c r="B160" i="16"/>
  <c r="D160" i="16"/>
  <c r="B168" i="16"/>
  <c r="D168" i="16"/>
  <c r="B176" i="16"/>
  <c r="D176" i="16"/>
  <c r="B184" i="16"/>
  <c r="D184" i="16"/>
  <c r="B192" i="16"/>
  <c r="D192" i="16"/>
  <c r="B200" i="16"/>
  <c r="D200" i="16"/>
  <c r="B208" i="16"/>
  <c r="D208" i="16"/>
  <c r="B216" i="16"/>
  <c r="D216" i="16"/>
  <c r="B224" i="16"/>
  <c r="D224" i="16"/>
  <c r="B232" i="16"/>
  <c r="D232" i="16"/>
  <c r="B240" i="16"/>
  <c r="D240" i="16"/>
  <c r="B247" i="16"/>
  <c r="D247" i="16"/>
  <c r="D273" i="16"/>
  <c r="B273" i="16"/>
  <c r="D304" i="16"/>
  <c r="B304" i="16"/>
  <c r="D253" i="16"/>
  <c r="B253" i="16"/>
  <c r="D250" i="16"/>
  <c r="B250" i="16"/>
  <c r="D258" i="16"/>
  <c r="B258" i="16"/>
  <c r="D266" i="16"/>
  <c r="B266" i="16"/>
  <c r="B274" i="16"/>
  <c r="D274" i="16"/>
  <c r="D282" i="16"/>
  <c r="B282" i="16"/>
  <c r="D298" i="16"/>
  <c r="B298" i="16"/>
  <c r="D314" i="16"/>
  <c r="B314" i="16"/>
  <c r="B347" i="16"/>
  <c r="D347" i="16"/>
  <c r="B281" i="16"/>
  <c r="D281" i="16"/>
  <c r="B289" i="16"/>
  <c r="D289" i="16"/>
  <c r="B297" i="16"/>
  <c r="D297" i="16"/>
  <c r="B305" i="16"/>
  <c r="D305" i="16"/>
  <c r="B313" i="16"/>
  <c r="D313" i="16"/>
  <c r="B321" i="16"/>
  <c r="D321" i="16"/>
  <c r="B336" i="16"/>
  <c r="D336" i="16"/>
  <c r="D362" i="16"/>
  <c r="B362" i="16"/>
  <c r="D342" i="16"/>
  <c r="B342" i="16"/>
  <c r="D331" i="16"/>
  <c r="B331" i="16"/>
  <c r="D339" i="16"/>
  <c r="B339" i="16"/>
  <c r="D356" i="16"/>
  <c r="B356" i="16"/>
  <c r="D372" i="16"/>
  <c r="B372" i="16"/>
  <c r="B355" i="16"/>
  <c r="D355" i="16"/>
  <c r="B363" i="16"/>
  <c r="D363" i="16"/>
  <c r="B371" i="16"/>
  <c r="D371" i="16"/>
  <c r="D19" i="16"/>
  <c r="B19" i="16"/>
  <c r="B44" i="16"/>
  <c r="D44" i="16"/>
  <c r="D177" i="16"/>
  <c r="B177" i="16"/>
  <c r="D41" i="16"/>
  <c r="B41" i="16"/>
  <c r="B100" i="16"/>
  <c r="D100" i="16"/>
  <c r="B140" i="16"/>
  <c r="D140" i="16"/>
  <c r="B16" i="16"/>
  <c r="D16" i="16"/>
  <c r="B32" i="16"/>
  <c r="D32" i="16"/>
  <c r="B64" i="16"/>
  <c r="D64" i="16"/>
  <c r="D189" i="16"/>
  <c r="B189" i="16"/>
  <c r="D251" i="16"/>
  <c r="B251" i="16"/>
  <c r="D75" i="16"/>
  <c r="B75" i="16"/>
  <c r="D267" i="16"/>
  <c r="B267" i="16"/>
  <c r="D81" i="16"/>
  <c r="B81" i="16"/>
  <c r="B38" i="16"/>
  <c r="D38" i="16"/>
  <c r="B70" i="16"/>
  <c r="D70" i="16"/>
  <c r="B102" i="16"/>
  <c r="D102" i="16"/>
  <c r="B134" i="16"/>
  <c r="D134" i="16"/>
  <c r="D171" i="16"/>
  <c r="B171" i="16"/>
  <c r="D203" i="16"/>
  <c r="B203" i="16"/>
  <c r="D235" i="16"/>
  <c r="B235" i="16"/>
  <c r="D332" i="16"/>
  <c r="B332" i="16"/>
  <c r="D101" i="16"/>
  <c r="B101" i="16"/>
  <c r="D117" i="16"/>
  <c r="B117" i="16"/>
  <c r="D133" i="16"/>
  <c r="B133" i="16"/>
  <c r="D149" i="16"/>
  <c r="B149" i="16"/>
  <c r="D156" i="16"/>
  <c r="B156" i="16"/>
  <c r="B172" i="16"/>
  <c r="D172" i="16"/>
  <c r="B188" i="16"/>
  <c r="D188" i="16"/>
  <c r="B204" i="16"/>
  <c r="D204" i="16"/>
  <c r="B220" i="16"/>
  <c r="D220" i="16"/>
  <c r="B236" i="16"/>
  <c r="D236" i="16"/>
  <c r="B263" i="16"/>
  <c r="D263" i="16"/>
  <c r="D320" i="16"/>
  <c r="B320" i="16"/>
  <c r="B254" i="16"/>
  <c r="D254" i="16"/>
  <c r="B278" i="16"/>
  <c r="D278" i="16"/>
  <c r="D306" i="16"/>
  <c r="B306" i="16"/>
  <c r="D338" i="16"/>
  <c r="B338" i="16"/>
  <c r="B293" i="16"/>
  <c r="D293" i="16"/>
  <c r="B309" i="16"/>
  <c r="D309" i="16"/>
  <c r="B325" i="16"/>
  <c r="D325" i="16"/>
  <c r="D326" i="16"/>
  <c r="B326" i="16"/>
  <c r="B335" i="16"/>
  <c r="D335" i="16"/>
  <c r="D364" i="16"/>
  <c r="B364" i="16"/>
  <c r="B359" i="16"/>
  <c r="D359" i="16"/>
  <c r="D51" i="16"/>
  <c r="B51" i="16"/>
  <c r="D193" i="16"/>
  <c r="B193" i="16"/>
  <c r="B50" i="16"/>
  <c r="D50" i="16"/>
  <c r="B104" i="16"/>
  <c r="D104" i="16"/>
  <c r="B144" i="16"/>
  <c r="D144" i="16"/>
  <c r="B18" i="16"/>
  <c r="D18" i="16"/>
  <c r="D39" i="16"/>
  <c r="B39" i="16"/>
  <c r="D71" i="16"/>
  <c r="B71" i="16"/>
  <c r="D197" i="16"/>
  <c r="B197" i="16"/>
  <c r="D271" i="16"/>
  <c r="B271" i="16"/>
  <c r="D83" i="16"/>
  <c r="B83" i="16"/>
  <c r="D279" i="16"/>
  <c r="B279" i="16"/>
  <c r="B96" i="16"/>
  <c r="D96" i="16"/>
  <c r="D45" i="16"/>
  <c r="B45" i="16"/>
  <c r="D77" i="16"/>
  <c r="B77" i="16"/>
  <c r="B106" i="16"/>
  <c r="D106" i="16"/>
  <c r="B138" i="16"/>
  <c r="D138" i="16"/>
  <c r="D175" i="16"/>
  <c r="B175" i="16"/>
  <c r="D207" i="16"/>
  <c r="B207" i="16"/>
  <c r="D239" i="16"/>
  <c r="B239" i="16"/>
  <c r="D87" i="16"/>
  <c r="B87" i="16"/>
  <c r="D103" i="16"/>
  <c r="B103" i="16"/>
  <c r="D119" i="16"/>
  <c r="B119" i="16"/>
  <c r="D135" i="16"/>
  <c r="B135" i="16"/>
  <c r="D151" i="16"/>
  <c r="B151" i="16"/>
  <c r="D158" i="16"/>
  <c r="B158" i="16"/>
  <c r="B174" i="16"/>
  <c r="D174" i="16"/>
  <c r="B198" i="16"/>
  <c r="D198" i="16"/>
  <c r="B214" i="16"/>
  <c r="D214" i="16"/>
  <c r="B230" i="16"/>
  <c r="D230" i="16"/>
  <c r="D269" i="16"/>
  <c r="B269" i="16"/>
  <c r="D27" i="16"/>
  <c r="B27" i="16"/>
  <c r="D17" i="16"/>
  <c r="B17" i="16"/>
  <c r="D35" i="16"/>
  <c r="B35" i="16"/>
  <c r="B68" i="16"/>
  <c r="D68" i="16"/>
  <c r="D169" i="16"/>
  <c r="B169" i="16"/>
  <c r="D284" i="16"/>
  <c r="B284" i="16"/>
  <c r="D33" i="16"/>
  <c r="B33" i="16"/>
  <c r="B66" i="16"/>
  <c r="D66" i="16"/>
  <c r="B92" i="16"/>
  <c r="D92" i="16"/>
  <c r="B120" i="16"/>
  <c r="D120" i="16"/>
  <c r="B136" i="16"/>
  <c r="D136" i="16"/>
  <c r="D155" i="16"/>
  <c r="B155" i="16"/>
  <c r="B14" i="16"/>
  <c r="H14" i="16"/>
  <c r="D14" i="16"/>
  <c r="E14" i="16" s="1"/>
  <c r="B22" i="16"/>
  <c r="D22" i="16"/>
  <c r="D31" i="16"/>
  <c r="B31" i="16"/>
  <c r="D47" i="16"/>
  <c r="B47" i="16"/>
  <c r="D63" i="16"/>
  <c r="B63" i="16"/>
  <c r="D79" i="16"/>
  <c r="B79" i="16"/>
  <c r="D181" i="16"/>
  <c r="B181" i="16"/>
  <c r="D213" i="16"/>
  <c r="B213" i="16"/>
  <c r="D245" i="16"/>
  <c r="B245" i="16"/>
  <c r="B36" i="16"/>
  <c r="D36" i="16"/>
  <c r="D67" i="16"/>
  <c r="B67" i="16"/>
  <c r="D209" i="16"/>
  <c r="B209" i="16"/>
  <c r="D241" i="16"/>
  <c r="B241" i="16"/>
  <c r="B42" i="16"/>
  <c r="D42" i="16"/>
  <c r="B74" i="16"/>
  <c r="D74" i="16"/>
  <c r="B116" i="16"/>
  <c r="D116" i="16"/>
  <c r="D37" i="16"/>
  <c r="B37" i="16"/>
  <c r="D53" i="16"/>
  <c r="B53" i="16"/>
  <c r="D69" i="16"/>
  <c r="B69" i="16"/>
  <c r="D85" i="16"/>
  <c r="B85" i="16"/>
  <c r="B98" i="16"/>
  <c r="D98" i="16"/>
  <c r="B114" i="16"/>
  <c r="D114" i="16"/>
  <c r="B130" i="16"/>
  <c r="D130" i="16"/>
  <c r="B146" i="16"/>
  <c r="D146" i="16"/>
  <c r="B161" i="16"/>
  <c r="D161" i="16"/>
  <c r="D183" i="16"/>
  <c r="B183" i="16"/>
  <c r="D199" i="16"/>
  <c r="B199" i="16"/>
  <c r="D215" i="16"/>
  <c r="B215" i="16"/>
  <c r="D231" i="16"/>
  <c r="B231" i="16"/>
  <c r="D259" i="16"/>
  <c r="B259" i="16"/>
  <c r="D324" i="16"/>
  <c r="B324" i="16"/>
  <c r="D91" i="16"/>
  <c r="B91" i="16"/>
  <c r="D99" i="16"/>
  <c r="B99" i="16"/>
  <c r="D107" i="16"/>
  <c r="B107" i="16"/>
  <c r="D115" i="16"/>
  <c r="B115" i="16"/>
  <c r="D123" i="16"/>
  <c r="B123" i="16"/>
  <c r="D131" i="16"/>
  <c r="B131" i="16"/>
  <c r="D139" i="16"/>
  <c r="B139" i="16"/>
  <c r="D147" i="16"/>
  <c r="B147" i="16"/>
  <c r="D167" i="16"/>
  <c r="B167" i="16"/>
  <c r="B154" i="16"/>
  <c r="D154" i="16"/>
  <c r="B162" i="16"/>
  <c r="D162" i="16"/>
  <c r="B170" i="16"/>
  <c r="D170" i="16"/>
  <c r="B178" i="16"/>
  <c r="D178" i="16"/>
  <c r="B186" i="16"/>
  <c r="D186" i="16"/>
  <c r="B194" i="16"/>
  <c r="D194" i="16"/>
  <c r="B202" i="16"/>
  <c r="D202" i="16"/>
  <c r="B210" i="16"/>
  <c r="D210" i="16"/>
  <c r="B218" i="16"/>
  <c r="D218" i="16"/>
  <c r="B226" i="16"/>
  <c r="D226" i="16"/>
  <c r="B234" i="16"/>
  <c r="D234" i="16"/>
  <c r="B242" i="16"/>
  <c r="D242" i="16"/>
  <c r="B255" i="16"/>
  <c r="D255" i="16"/>
  <c r="D277" i="16"/>
  <c r="B277" i="16"/>
  <c r="D312" i="16"/>
  <c r="B312" i="16"/>
  <c r="D261" i="16"/>
  <c r="B261" i="16"/>
  <c r="D252" i="16"/>
  <c r="B252" i="16"/>
  <c r="D260" i="16"/>
  <c r="B260" i="16"/>
  <c r="D268" i="16"/>
  <c r="B268" i="16"/>
  <c r="B276" i="16"/>
  <c r="D276" i="16"/>
  <c r="D286" i="16"/>
  <c r="B286" i="16"/>
  <c r="D302" i="16"/>
  <c r="B302" i="16"/>
  <c r="D318" i="16"/>
  <c r="B318" i="16"/>
  <c r="D366" i="16"/>
  <c r="B366" i="16"/>
  <c r="B283" i="16"/>
  <c r="D283" i="16"/>
  <c r="B291" i="16"/>
  <c r="D291" i="16"/>
  <c r="B299" i="16"/>
  <c r="D299" i="16"/>
  <c r="B307" i="16"/>
  <c r="D307" i="16"/>
  <c r="B315" i="16"/>
  <c r="D315" i="16"/>
  <c r="B323" i="16"/>
  <c r="D323" i="16"/>
  <c r="B341" i="16"/>
  <c r="D341" i="16"/>
  <c r="D370" i="16"/>
  <c r="B370" i="16"/>
  <c r="B349" i="16"/>
  <c r="D349" i="16"/>
  <c r="D333" i="16"/>
  <c r="B333" i="16"/>
  <c r="D344" i="16"/>
  <c r="B344" i="16"/>
  <c r="D360" i="16"/>
  <c r="B360" i="16"/>
  <c r="D350" i="16"/>
  <c r="B350" i="16"/>
  <c r="B357" i="16"/>
  <c r="D357" i="16"/>
  <c r="B365" i="16"/>
  <c r="D365" i="16"/>
  <c r="B373" i="16"/>
  <c r="D373" i="16"/>
  <c r="C70" i="9"/>
  <c r="B2" i="15"/>
  <c r="F1" i="15"/>
  <c r="F1" i="14"/>
  <c r="D6" i="15"/>
  <c r="D5" i="15"/>
  <c r="D4" i="15"/>
  <c r="B2" i="14"/>
  <c r="D6" i="14"/>
  <c r="AB32" i="9" s="1"/>
  <c r="D5" i="14"/>
  <c r="D4" i="14"/>
  <c r="C32" i="9"/>
  <c r="C31" i="9"/>
  <c r="E141" i="9" l="1"/>
  <c r="E151" i="9" s="1"/>
  <c r="E110" i="1"/>
  <c r="F14" i="16"/>
  <c r="G14" i="16" s="1"/>
  <c r="I14" i="16" s="1"/>
  <c r="J14" i="16"/>
  <c r="C14" i="15"/>
  <c r="AC32" i="9"/>
  <c r="AA32" i="9"/>
  <c r="Y32" i="9"/>
  <c r="H5" i="15"/>
  <c r="H4" i="15"/>
  <c r="Z32" i="9"/>
  <c r="A14" i="14"/>
  <c r="B14" i="14" s="1"/>
  <c r="H4" i="14"/>
  <c r="C14" i="14"/>
  <c r="A14" i="15"/>
  <c r="B14" i="15" s="1"/>
  <c r="H5" i="14"/>
  <c r="M36" i="11" l="1"/>
  <c r="D146" i="9"/>
  <c r="E32" i="9"/>
  <c r="E36" i="11"/>
  <c r="C15" i="16"/>
  <c r="S70" i="9"/>
  <c r="H14" i="14"/>
  <c r="J14" i="14" s="1"/>
  <c r="Q70" i="9"/>
  <c r="G70" i="9"/>
  <c r="W70" i="9"/>
  <c r="U70" i="9"/>
  <c r="K70" i="9"/>
  <c r="AA70" i="9"/>
  <c r="Y70" i="9"/>
  <c r="O70" i="9"/>
  <c r="M70" i="9"/>
  <c r="AC70" i="9"/>
  <c r="I70" i="9"/>
  <c r="F70" i="9"/>
  <c r="N70" i="9"/>
  <c r="V70" i="9"/>
  <c r="E70" i="9"/>
  <c r="J70" i="9"/>
  <c r="Z70" i="9"/>
  <c r="H70" i="9"/>
  <c r="P70" i="9"/>
  <c r="X70" i="9"/>
  <c r="R70" i="9"/>
  <c r="L70" i="9"/>
  <c r="T70" i="9"/>
  <c r="AB70" i="9"/>
  <c r="D14" i="14"/>
  <c r="E14" i="14" s="1"/>
  <c r="F14" i="14" s="1"/>
  <c r="A15" i="14"/>
  <c r="D15" i="14" s="1"/>
  <c r="H32" i="9"/>
  <c r="L32" i="9"/>
  <c r="P32" i="9"/>
  <c r="T32" i="9"/>
  <c r="X32" i="9"/>
  <c r="I32" i="9"/>
  <c r="Q32" i="9"/>
  <c r="J32" i="9"/>
  <c r="N32" i="9"/>
  <c r="R32" i="9"/>
  <c r="V32" i="9"/>
  <c r="F32" i="9"/>
  <c r="G32" i="9"/>
  <c r="K32" i="9"/>
  <c r="O32" i="9"/>
  <c r="S32" i="9"/>
  <c r="W32" i="9"/>
  <c r="M32" i="9"/>
  <c r="U32" i="9"/>
  <c r="H14" i="15"/>
  <c r="J14" i="15" s="1"/>
  <c r="D14" i="15"/>
  <c r="E14" i="15" s="1"/>
  <c r="F14" i="15" s="1"/>
  <c r="A15" i="15"/>
  <c r="A16" i="15" s="1"/>
  <c r="A17" i="15" s="1"/>
  <c r="H15" i="16" l="1"/>
  <c r="E15" i="16"/>
  <c r="G14" i="14"/>
  <c r="I14" i="14" s="1"/>
  <c r="C15" i="14" s="1"/>
  <c r="G14" i="15"/>
  <c r="A16" i="14"/>
  <c r="D16" i="14" s="1"/>
  <c r="D16" i="15"/>
  <c r="B15" i="14"/>
  <c r="I14" i="15"/>
  <c r="C15" i="15" s="1"/>
  <c r="B16" i="15"/>
  <c r="B15" i="15"/>
  <c r="D15" i="15"/>
  <c r="D17" i="15"/>
  <c r="B17" i="15"/>
  <c r="A18" i="15"/>
  <c r="M19" i="11"/>
  <c r="M17" i="11"/>
  <c r="M15" i="11"/>
  <c r="M13" i="11"/>
  <c r="F15" i="16" l="1"/>
  <c r="G15" i="16" s="1"/>
  <c r="I15" i="16" s="1"/>
  <c r="J15" i="16"/>
  <c r="B16" i="14"/>
  <c r="A17" i="14"/>
  <c r="B17" i="14" s="1"/>
  <c r="B18" i="15"/>
  <c r="A19" i="15"/>
  <c r="D18" i="15"/>
  <c r="H15" i="15"/>
  <c r="E15" i="15"/>
  <c r="H15" i="14"/>
  <c r="E15" i="14"/>
  <c r="B7" i="9"/>
  <c r="D17" i="14" l="1"/>
  <c r="C16" i="16"/>
  <c r="A18" i="14"/>
  <c r="D18" i="14" s="1"/>
  <c r="F15" i="15"/>
  <c r="G15" i="15" s="1"/>
  <c r="I15" i="15" s="1"/>
  <c r="D19" i="15"/>
  <c r="A20" i="15"/>
  <c r="B19" i="15"/>
  <c r="J15" i="15"/>
  <c r="J15" i="14"/>
  <c r="F15" i="14"/>
  <c r="G15" i="14" s="1"/>
  <c r="I15" i="14" s="1"/>
  <c r="C71" i="9"/>
  <c r="C33" i="9"/>
  <c r="E34" i="9"/>
  <c r="B5" i="9"/>
  <c r="F137" i="9" s="1"/>
  <c r="G137" i="9" s="1"/>
  <c r="H137" i="9" s="1"/>
  <c r="I137" i="9" s="1"/>
  <c r="J137" i="9" s="1"/>
  <c r="K137" i="9" s="1"/>
  <c r="L137" i="9" s="1"/>
  <c r="M137" i="9" s="1"/>
  <c r="N137" i="9" s="1"/>
  <c r="O137" i="9" s="1"/>
  <c r="P137" i="9" s="1"/>
  <c r="Q137" i="9" s="1"/>
  <c r="R137" i="9" s="1"/>
  <c r="S137" i="9" s="1"/>
  <c r="T137" i="9" s="1"/>
  <c r="U137" i="9" s="1"/>
  <c r="V137" i="9" s="1"/>
  <c r="W137" i="9" s="1"/>
  <c r="X137" i="9" s="1"/>
  <c r="Y137" i="9" s="1"/>
  <c r="Z137" i="9" s="1"/>
  <c r="AA137" i="9" s="1"/>
  <c r="AB137" i="9" s="1"/>
  <c r="AC137" i="9" s="1"/>
  <c r="A19" i="14" l="1"/>
  <c r="B19" i="14" s="1"/>
  <c r="B18" i="14"/>
  <c r="E16" i="16"/>
  <c r="H16" i="16"/>
  <c r="B20" i="15"/>
  <c r="D20" i="15"/>
  <c r="A21" i="15"/>
  <c r="C16" i="15"/>
  <c r="C16" i="14"/>
  <c r="D62" i="9"/>
  <c r="D61" i="9"/>
  <c r="C61" i="9"/>
  <c r="C62" i="9"/>
  <c r="A61" i="9"/>
  <c r="A62" i="9"/>
  <c r="A63" i="9"/>
  <c r="A58" i="9"/>
  <c r="A65" i="9"/>
  <c r="A25" i="9"/>
  <c r="A24" i="9"/>
  <c r="A23" i="9"/>
  <c r="A20" i="9"/>
  <c r="J196" i="9"/>
  <c r="A20" i="14" l="1"/>
  <c r="D20" i="14" s="1"/>
  <c r="D19" i="14"/>
  <c r="J16" i="16"/>
  <c r="F16" i="16"/>
  <c r="G16" i="16" s="1"/>
  <c r="I16" i="16" s="1"/>
  <c r="E16" i="15"/>
  <c r="H16" i="15"/>
  <c r="D21" i="15"/>
  <c r="A22" i="15"/>
  <c r="B21" i="15"/>
  <c r="E16" i="14"/>
  <c r="H16" i="14"/>
  <c r="J195" i="9"/>
  <c r="A21" i="14" l="1"/>
  <c r="B21" i="14" s="1"/>
  <c r="B20" i="14"/>
  <c r="C17" i="16"/>
  <c r="F16" i="15"/>
  <c r="G16" i="15" s="1"/>
  <c r="I16" i="15" s="1"/>
  <c r="B22" i="15"/>
  <c r="D22" i="15"/>
  <c r="A23" i="15"/>
  <c r="J16" i="15"/>
  <c r="F16" i="14"/>
  <c r="G16" i="14" s="1"/>
  <c r="I16" i="14" s="1"/>
  <c r="J16" i="14"/>
  <c r="E196" i="9"/>
  <c r="E195" i="9"/>
  <c r="F22" i="1"/>
  <c r="A22" i="14" l="1"/>
  <c r="A23" i="14" s="1"/>
  <c r="D21" i="14"/>
  <c r="E17" i="16"/>
  <c r="H17" i="16"/>
  <c r="C17" i="15"/>
  <c r="D23" i="15"/>
  <c r="B23" i="15"/>
  <c r="A24" i="15"/>
  <c r="C17" i="14"/>
  <c r="J22" i="11"/>
  <c r="B22" i="11"/>
  <c r="N187" i="9"/>
  <c r="K187" i="9"/>
  <c r="H187" i="9"/>
  <c r="E187" i="9"/>
  <c r="E189" i="9"/>
  <c r="K189" i="9"/>
  <c r="E193" i="9" l="1"/>
  <c r="E191" i="9"/>
  <c r="E190" i="9"/>
  <c r="E192" i="9"/>
  <c r="B22" i="14"/>
  <c r="D22" i="14"/>
  <c r="J17" i="16"/>
  <c r="F17" i="16"/>
  <c r="G17" i="16" s="1"/>
  <c r="I17" i="16" s="1"/>
  <c r="H17" i="15"/>
  <c r="E17" i="15"/>
  <c r="B24" i="15"/>
  <c r="D24" i="15"/>
  <c r="A25" i="15"/>
  <c r="B23" i="14"/>
  <c r="D23" i="14"/>
  <c r="A24" i="14"/>
  <c r="H17" i="14"/>
  <c r="E17" i="14"/>
  <c r="C18" i="16" l="1"/>
  <c r="D25" i="15"/>
  <c r="A26" i="15"/>
  <c r="B25" i="15"/>
  <c r="F17" i="15"/>
  <c r="G17" i="15" s="1"/>
  <c r="I17" i="15" s="1"/>
  <c r="J17" i="15"/>
  <c r="D24" i="14"/>
  <c r="B24" i="14"/>
  <c r="A25" i="14"/>
  <c r="F17" i="14"/>
  <c r="G17" i="14" s="1"/>
  <c r="I17" i="14" s="1"/>
  <c r="J17" i="14"/>
  <c r="J79" i="1" l="1"/>
  <c r="J81" i="1" s="1"/>
  <c r="E18" i="16"/>
  <c r="H18" i="16"/>
  <c r="C18" i="15"/>
  <c r="B26" i="15"/>
  <c r="A27" i="15"/>
  <c r="D26" i="15"/>
  <c r="C18" i="14"/>
  <c r="B25" i="14"/>
  <c r="A26" i="14"/>
  <c r="D25" i="14"/>
  <c r="J84" i="1" l="1"/>
  <c r="E75" i="1" s="1"/>
  <c r="J18" i="16"/>
  <c r="F18" i="16"/>
  <c r="G18" i="16" s="1"/>
  <c r="I18" i="16" s="1"/>
  <c r="D27" i="15"/>
  <c r="A28" i="15"/>
  <c r="B27" i="15"/>
  <c r="H18" i="15"/>
  <c r="E18" i="15"/>
  <c r="D26" i="14"/>
  <c r="A27" i="14"/>
  <c r="B26" i="14"/>
  <c r="H18" i="14"/>
  <c r="E18" i="14"/>
  <c r="D69" i="9"/>
  <c r="D68" i="9"/>
  <c r="D67" i="9"/>
  <c r="C69" i="9"/>
  <c r="C68" i="9"/>
  <c r="C67" i="9"/>
  <c r="C66" i="9"/>
  <c r="D31" i="9"/>
  <c r="D30" i="9"/>
  <c r="D29" i="9"/>
  <c r="C30" i="9"/>
  <c r="C29" i="9"/>
  <c r="E79" i="1" l="1"/>
  <c r="E71" i="9"/>
  <c r="F71" i="9" s="1"/>
  <c r="G71" i="9" s="1"/>
  <c r="H71" i="9" s="1"/>
  <c r="I71" i="9" s="1"/>
  <c r="J71" i="9" s="1"/>
  <c r="K71" i="9" s="1"/>
  <c r="L71" i="9" s="1"/>
  <c r="M71" i="9" s="1"/>
  <c r="N71" i="9" s="1"/>
  <c r="O71" i="9" s="1"/>
  <c r="P71" i="9" s="1"/>
  <c r="Q71" i="9" s="1"/>
  <c r="R71" i="9" s="1"/>
  <c r="S71" i="9" s="1"/>
  <c r="T71" i="9" s="1"/>
  <c r="U71" i="9" s="1"/>
  <c r="V71" i="9" s="1"/>
  <c r="W71" i="9" s="1"/>
  <c r="X71" i="9" s="1"/>
  <c r="Y71" i="9" s="1"/>
  <c r="Z71" i="9" s="1"/>
  <c r="AA71" i="9" s="1"/>
  <c r="AB71" i="9" s="1"/>
  <c r="AC71" i="9" s="1"/>
  <c r="C19" i="16"/>
  <c r="J18" i="15"/>
  <c r="F18" i="15"/>
  <c r="G18" i="15" s="1"/>
  <c r="I18" i="15" s="1"/>
  <c r="B28" i="15"/>
  <c r="D28" i="15"/>
  <c r="A29" i="15"/>
  <c r="F18" i="14"/>
  <c r="G18" i="14" s="1"/>
  <c r="I18" i="14" s="1"/>
  <c r="C19" i="14" s="1"/>
  <c r="J18" i="14"/>
  <c r="B27" i="14"/>
  <c r="D27" i="14"/>
  <c r="A28" i="14"/>
  <c r="L102" i="9"/>
  <c r="L103" i="9" s="1"/>
  <c r="L104" i="9" s="1"/>
  <c r="L105" i="9" s="1"/>
  <c r="L106" i="9" s="1"/>
  <c r="L107" i="9" s="1"/>
  <c r="L108" i="9" s="1"/>
  <c r="L109" i="9" s="1"/>
  <c r="L110" i="9" s="1"/>
  <c r="L111" i="9" s="1"/>
  <c r="L112" i="9" s="1"/>
  <c r="L113" i="9" s="1"/>
  <c r="L114" i="9" s="1"/>
  <c r="L115" i="9" s="1"/>
  <c r="L116" i="9" s="1"/>
  <c r="L117" i="9" s="1"/>
  <c r="L118" i="9" s="1"/>
  <c r="L119" i="9" s="1"/>
  <c r="L120" i="9" s="1"/>
  <c r="C83" i="9"/>
  <c r="C78" i="9"/>
  <c r="C75" i="9"/>
  <c r="C72" i="9"/>
  <c r="D66" i="9"/>
  <c r="D65" i="9"/>
  <c r="C65" i="9"/>
  <c r="D64" i="9"/>
  <c r="C64" i="9"/>
  <c r="D63" i="9"/>
  <c r="C63" i="9"/>
  <c r="C45" i="9"/>
  <c r="C37" i="9"/>
  <c r="C34" i="9"/>
  <c r="D28" i="9"/>
  <c r="C28" i="9"/>
  <c r="D27" i="9"/>
  <c r="C27" i="9"/>
  <c r="D26" i="9"/>
  <c r="C26" i="9"/>
  <c r="D25" i="9"/>
  <c r="C25" i="9"/>
  <c r="D24" i="9"/>
  <c r="C24" i="9"/>
  <c r="D23" i="9"/>
  <c r="C23" i="9"/>
  <c r="C11" i="9"/>
  <c r="C3" i="9"/>
  <c r="B2" i="9"/>
  <c r="B1" i="9"/>
  <c r="F11" i="9" s="1"/>
  <c r="F14" i="9" s="1"/>
  <c r="F77" i="1"/>
  <c r="F46" i="1"/>
  <c r="F83" i="1"/>
  <c r="F51" i="1"/>
  <c r="S128" i="9" l="1"/>
  <c r="X128" i="9"/>
  <c r="AC128" i="9"/>
  <c r="AB61" i="9"/>
  <c r="T61" i="9"/>
  <c r="L61" i="9"/>
  <c r="I128" i="9"/>
  <c r="N128" i="9"/>
  <c r="V28" i="9"/>
  <c r="X24" i="9"/>
  <c r="N24" i="9"/>
  <c r="Y26" i="9"/>
  <c r="R26" i="9"/>
  <c r="K26" i="9"/>
  <c r="X63" i="9"/>
  <c r="N63" i="9"/>
  <c r="X65" i="9"/>
  <c r="X64" i="9"/>
  <c r="N64" i="9"/>
  <c r="L128" i="9"/>
  <c r="T128" i="9"/>
  <c r="AB128" i="9"/>
  <c r="L129" i="9"/>
  <c r="T130" i="9"/>
  <c r="T129" i="9"/>
  <c r="AB130" i="9"/>
  <c r="AB129" i="9"/>
  <c r="L130" i="9"/>
  <c r="N61" i="9"/>
  <c r="X61" i="9"/>
  <c r="K62" i="9"/>
  <c r="R62" i="9"/>
  <c r="Y62" i="9"/>
  <c r="S23" i="9"/>
  <c r="X23" i="9"/>
  <c r="I23" i="9"/>
  <c r="N23" i="9"/>
  <c r="AC23" i="9"/>
  <c r="X25" i="9"/>
  <c r="N25" i="9"/>
  <c r="X27" i="9"/>
  <c r="V66" i="9"/>
  <c r="G11" i="9"/>
  <c r="G14" i="9" s="1"/>
  <c r="E75" i="9"/>
  <c r="E85" i="9" s="1"/>
  <c r="F138" i="9"/>
  <c r="G138" i="9" s="1"/>
  <c r="G141" i="9" s="1"/>
  <c r="G151" i="9" s="1"/>
  <c r="E19" i="16"/>
  <c r="H19" i="16"/>
  <c r="C19" i="15"/>
  <c r="D29" i="15"/>
  <c r="A30" i="15"/>
  <c r="B29" i="15"/>
  <c r="E19" i="14"/>
  <c r="H19" i="14"/>
  <c r="J19" i="14" s="1"/>
  <c r="D28" i="14"/>
  <c r="B28" i="14"/>
  <c r="A29" i="14"/>
  <c r="D37" i="9"/>
  <c r="D75" i="9"/>
  <c r="D85" i="9" s="1"/>
  <c r="D47" i="9" l="1"/>
  <c r="D84" i="9"/>
  <c r="D83" i="9" s="1"/>
  <c r="F141" i="9"/>
  <c r="F151" i="9" s="1"/>
  <c r="E84" i="9"/>
  <c r="E83" i="9" s="1"/>
  <c r="D46" i="9"/>
  <c r="D45" i="9" s="1"/>
  <c r="D40" i="9" s="1"/>
  <c r="F19" i="16"/>
  <c r="G19" i="16" s="1"/>
  <c r="I19" i="16" s="1"/>
  <c r="J19" i="16"/>
  <c r="H138" i="9"/>
  <c r="H141" i="9" s="1"/>
  <c r="H151" i="9" s="1"/>
  <c r="E19" i="15"/>
  <c r="H19" i="15"/>
  <c r="J19" i="15" s="1"/>
  <c r="D30" i="15"/>
  <c r="B30" i="15"/>
  <c r="A31" i="15"/>
  <c r="B29" i="14"/>
  <c r="D29" i="14"/>
  <c r="A30" i="14"/>
  <c r="F19" i="14"/>
  <c r="G19" i="14" s="1"/>
  <c r="I19" i="14" s="1"/>
  <c r="C20" i="14" s="1"/>
  <c r="D42" i="9" l="1"/>
  <c r="D78" i="9"/>
  <c r="D80" i="9" s="1"/>
  <c r="H150" i="9"/>
  <c r="G150" i="9"/>
  <c r="G149" i="9" s="1"/>
  <c r="E150" i="9"/>
  <c r="E149" i="9" s="1"/>
  <c r="F150" i="9"/>
  <c r="F149" i="9" s="1"/>
  <c r="C20" i="16"/>
  <c r="H20" i="16" s="1"/>
  <c r="J20" i="16" s="1"/>
  <c r="I138" i="9"/>
  <c r="I141" i="9" s="1"/>
  <c r="I151" i="9" s="1"/>
  <c r="B31" i="15"/>
  <c r="A32" i="15"/>
  <c r="D31" i="15"/>
  <c r="F19" i="15"/>
  <c r="G19" i="15" s="1"/>
  <c r="I19" i="15" s="1"/>
  <c r="C20" i="15" s="1"/>
  <c r="H20" i="14"/>
  <c r="J20" i="14" s="1"/>
  <c r="E20" i="14"/>
  <c r="D30" i="14"/>
  <c r="B30" i="14"/>
  <c r="A31" i="14"/>
  <c r="I152" i="9" l="1"/>
  <c r="V188" i="9" s="1"/>
  <c r="H149" i="9"/>
  <c r="E20" i="16"/>
  <c r="F20" i="16" s="1"/>
  <c r="G20" i="16" s="1"/>
  <c r="I20" i="16" s="1"/>
  <c r="J138" i="9"/>
  <c r="J141" i="9" s="1"/>
  <c r="J151" i="9" s="1"/>
  <c r="H20" i="15"/>
  <c r="J20" i="15" s="1"/>
  <c r="E20" i="15"/>
  <c r="D32" i="15"/>
  <c r="A33" i="15"/>
  <c r="B32" i="15"/>
  <c r="F20" i="14"/>
  <c r="G20" i="14" s="1"/>
  <c r="I20" i="14" s="1"/>
  <c r="C21" i="14" s="1"/>
  <c r="B31" i="14"/>
  <c r="A32" i="14"/>
  <c r="D31" i="14"/>
  <c r="I150" i="9" l="1"/>
  <c r="I149" i="9" s="1"/>
  <c r="C21" i="16"/>
  <c r="H21" i="16" s="1"/>
  <c r="J21" i="16" s="1"/>
  <c r="K138" i="9"/>
  <c r="K141" i="9" s="1"/>
  <c r="K151" i="9" s="1"/>
  <c r="F20" i="15"/>
  <c r="G20" i="15" s="1"/>
  <c r="I20" i="15" s="1"/>
  <c r="C21" i="15" s="1"/>
  <c r="B33" i="15"/>
  <c r="D33" i="15"/>
  <c r="A34" i="15"/>
  <c r="D32" i="14"/>
  <c r="A33" i="14"/>
  <c r="B32" i="14"/>
  <c r="H21" i="14"/>
  <c r="J21" i="14" s="1"/>
  <c r="E21" i="14"/>
  <c r="J150" i="9" l="1"/>
  <c r="J149" i="9" s="1"/>
  <c r="E21" i="16"/>
  <c r="L138" i="9"/>
  <c r="L141" i="9" s="1"/>
  <c r="L151" i="9" s="1"/>
  <c r="K150" i="9"/>
  <c r="K149" i="9" s="1"/>
  <c r="H21" i="15"/>
  <c r="J21" i="15" s="1"/>
  <c r="E21" i="15"/>
  <c r="D34" i="15"/>
  <c r="B34" i="15"/>
  <c r="A35" i="15"/>
  <c r="B33" i="14"/>
  <c r="D33" i="14"/>
  <c r="A34" i="14"/>
  <c r="F21" i="14"/>
  <c r="G21" i="14" s="1"/>
  <c r="I21" i="14" s="1"/>
  <c r="C22" i="14" s="1"/>
  <c r="F21" i="16" l="1"/>
  <c r="G21" i="16" s="1"/>
  <c r="I21" i="16" s="1"/>
  <c r="C22" i="16" s="1"/>
  <c r="H22" i="16" s="1"/>
  <c r="J22" i="16" s="1"/>
  <c r="M138" i="9"/>
  <c r="M141" i="9" s="1"/>
  <c r="M151" i="9" s="1"/>
  <c r="L150" i="9"/>
  <c r="L149" i="9" s="1"/>
  <c r="B35" i="15"/>
  <c r="A36" i="15"/>
  <c r="D35" i="15"/>
  <c r="F21" i="15"/>
  <c r="G21" i="15" s="1"/>
  <c r="I21" i="15" s="1"/>
  <c r="C22" i="15" s="1"/>
  <c r="D34" i="14"/>
  <c r="B34" i="14"/>
  <c r="A35" i="14"/>
  <c r="H22" i="14"/>
  <c r="J22" i="14" s="1"/>
  <c r="E22" i="14"/>
  <c r="E22" i="16" l="1"/>
  <c r="F22" i="16" s="1"/>
  <c r="G22" i="16" s="1"/>
  <c r="I22" i="16" s="1"/>
  <c r="N138" i="9"/>
  <c r="N141" i="9" s="1"/>
  <c r="N151" i="9" s="1"/>
  <c r="N152" i="9" s="1"/>
  <c r="W188" i="9" s="1"/>
  <c r="M150" i="9"/>
  <c r="M149" i="9" s="1"/>
  <c r="H22" i="15"/>
  <c r="J22" i="15" s="1"/>
  <c r="E22" i="15"/>
  <c r="D36" i="15"/>
  <c r="A37" i="15"/>
  <c r="B36" i="15"/>
  <c r="F22" i="14"/>
  <c r="G22" i="14" s="1"/>
  <c r="I22" i="14" s="1"/>
  <c r="C23" i="14" s="1"/>
  <c r="B35" i="14"/>
  <c r="D35" i="14"/>
  <c r="A36" i="14"/>
  <c r="C23" i="16" l="1"/>
  <c r="E23" i="16" s="1"/>
  <c r="O138" i="9"/>
  <c r="O141" i="9" s="1"/>
  <c r="O151" i="9" s="1"/>
  <c r="N150" i="9"/>
  <c r="N149" i="9" s="1"/>
  <c r="F22" i="15"/>
  <c r="G22" i="15" s="1"/>
  <c r="I22" i="15" s="1"/>
  <c r="C23" i="15" s="1"/>
  <c r="B37" i="15"/>
  <c r="D37" i="15"/>
  <c r="A38" i="15"/>
  <c r="E23" i="14"/>
  <c r="H23" i="14"/>
  <c r="J23" i="14" s="1"/>
  <c r="D36" i="14"/>
  <c r="A37" i="14"/>
  <c r="B36" i="14"/>
  <c r="H23" i="16" l="1"/>
  <c r="J23" i="16" s="1"/>
  <c r="F23" i="16"/>
  <c r="I23" i="16"/>
  <c r="P138" i="9"/>
  <c r="P141" i="9" s="1"/>
  <c r="P151" i="9" s="1"/>
  <c r="O150" i="9"/>
  <c r="O149" i="9" s="1"/>
  <c r="H23" i="15"/>
  <c r="J23" i="15" s="1"/>
  <c r="E23" i="15"/>
  <c r="D38" i="15"/>
  <c r="B38" i="15"/>
  <c r="A39" i="15"/>
  <c r="F23" i="14"/>
  <c r="G23" i="14" s="1"/>
  <c r="I23" i="14" s="1"/>
  <c r="C24" i="14" s="1"/>
  <c r="B37" i="14"/>
  <c r="A38" i="14"/>
  <c r="D37" i="14"/>
  <c r="F79" i="1"/>
  <c r="F48" i="1"/>
  <c r="F71" i="1"/>
  <c r="F70" i="1"/>
  <c r="F42" i="1"/>
  <c r="F41" i="1"/>
  <c r="E78" i="9" l="1"/>
  <c r="E144" i="9"/>
  <c r="F13" i="9"/>
  <c r="F144" i="9" s="1"/>
  <c r="G23" i="16"/>
  <c r="C24" i="16"/>
  <c r="H24" i="16" s="1"/>
  <c r="J24" i="16" s="1"/>
  <c r="Q138" i="9"/>
  <c r="Q141" i="9" s="1"/>
  <c r="Q151" i="9" s="1"/>
  <c r="P150" i="9"/>
  <c r="P149" i="9" s="1"/>
  <c r="B39" i="15"/>
  <c r="A40" i="15"/>
  <c r="D39" i="15"/>
  <c r="F23" i="15"/>
  <c r="G23" i="15" s="1"/>
  <c r="I23" i="15" s="1"/>
  <c r="C24" i="15" s="1"/>
  <c r="D38" i="14"/>
  <c r="A39" i="14"/>
  <c r="B38" i="14"/>
  <c r="H24" i="14"/>
  <c r="J24" i="14" s="1"/>
  <c r="E24" i="14"/>
  <c r="F76" i="1"/>
  <c r="F66" i="1"/>
  <c r="F67" i="1"/>
  <c r="F68" i="1"/>
  <c r="F69" i="1"/>
  <c r="F37" i="1"/>
  <c r="F38" i="1"/>
  <c r="F39" i="1"/>
  <c r="F40" i="1"/>
  <c r="E146" i="9" l="1"/>
  <c r="F146" i="9"/>
  <c r="G13" i="9"/>
  <c r="G144" i="9" s="1"/>
  <c r="E24" i="16"/>
  <c r="F24" i="16" s="1"/>
  <c r="G24" i="16" s="1"/>
  <c r="I24" i="16" s="1"/>
  <c r="C25" i="16" s="1"/>
  <c r="R138" i="9"/>
  <c r="R141" i="9" s="1"/>
  <c r="R151" i="9" s="1"/>
  <c r="Q150" i="9"/>
  <c r="Q149" i="9" s="1"/>
  <c r="H24" i="15"/>
  <c r="J24" i="15" s="1"/>
  <c r="E24" i="15"/>
  <c r="D40" i="15"/>
  <c r="A41" i="15"/>
  <c r="B40" i="15"/>
  <c r="F24" i="14"/>
  <c r="G24" i="14" s="1"/>
  <c r="I24" i="14" s="1"/>
  <c r="C25" i="14" s="1"/>
  <c r="B39" i="14"/>
  <c r="D39" i="14"/>
  <c r="A40" i="14"/>
  <c r="H11" i="9"/>
  <c r="G146" i="9" l="1"/>
  <c r="H14" i="9"/>
  <c r="H13" i="9" s="1"/>
  <c r="H144" i="9" s="1"/>
  <c r="H25" i="16"/>
  <c r="J25" i="16" s="1"/>
  <c r="E25" i="16"/>
  <c r="S138" i="9"/>
  <c r="S141" i="9" s="1"/>
  <c r="S151" i="9" s="1"/>
  <c r="R150" i="9"/>
  <c r="R149" i="9" s="1"/>
  <c r="B41" i="15"/>
  <c r="D41" i="15"/>
  <c r="A42" i="15"/>
  <c r="F24" i="15"/>
  <c r="G24" i="15" s="1"/>
  <c r="I24" i="15" s="1"/>
  <c r="C25" i="15" s="1"/>
  <c r="D40" i="14"/>
  <c r="B40" i="14"/>
  <c r="A41" i="14"/>
  <c r="H25" i="14"/>
  <c r="J25" i="14" s="1"/>
  <c r="E25" i="14"/>
  <c r="I11" i="9"/>
  <c r="H146" i="9" l="1"/>
  <c r="I14" i="9"/>
  <c r="I13" i="9" s="1"/>
  <c r="I144" i="9" s="1"/>
  <c r="F25" i="16"/>
  <c r="G25" i="16" s="1"/>
  <c r="I25" i="16" s="1"/>
  <c r="C26" i="16" s="1"/>
  <c r="T138" i="9"/>
  <c r="T141" i="9" s="1"/>
  <c r="T151" i="9" s="1"/>
  <c r="S150" i="9"/>
  <c r="S149" i="9" s="1"/>
  <c r="D42" i="15"/>
  <c r="B42" i="15"/>
  <c r="A43" i="15"/>
  <c r="H25" i="15"/>
  <c r="J25" i="15" s="1"/>
  <c r="E25" i="15"/>
  <c r="B41" i="14"/>
  <c r="D41" i="14"/>
  <c r="A42" i="14"/>
  <c r="F25" i="14"/>
  <c r="G25" i="14" s="1"/>
  <c r="I25" i="14" s="1"/>
  <c r="C26" i="14" s="1"/>
  <c r="E80" i="9"/>
  <c r="F72" i="9"/>
  <c r="F75" i="9" s="1"/>
  <c r="F85" i="9" s="1"/>
  <c r="J11" i="9"/>
  <c r="I146" i="9" l="1"/>
  <c r="F84" i="9"/>
  <c r="F83" i="9" s="1"/>
  <c r="J14" i="9"/>
  <c r="J13" i="9" s="1"/>
  <c r="J144" i="9" s="1"/>
  <c r="H26" i="16"/>
  <c r="J26" i="16" s="1"/>
  <c r="E26" i="16"/>
  <c r="U138" i="9"/>
  <c r="U141" i="9" s="1"/>
  <c r="U151" i="9" s="1"/>
  <c r="T150" i="9"/>
  <c r="T149" i="9" s="1"/>
  <c r="F25" i="15"/>
  <c r="G25" i="15" s="1"/>
  <c r="I25" i="15" s="1"/>
  <c r="C26" i="15" s="1"/>
  <c r="B43" i="15"/>
  <c r="A44" i="15"/>
  <c r="D43" i="15"/>
  <c r="H26" i="14"/>
  <c r="J26" i="14" s="1"/>
  <c r="E26" i="14"/>
  <c r="D42" i="14"/>
  <c r="B42" i="14"/>
  <c r="A43" i="14"/>
  <c r="G72" i="9"/>
  <c r="G75" i="9" s="1"/>
  <c r="G85" i="9" s="1"/>
  <c r="K11" i="9"/>
  <c r="F78" i="9" l="1"/>
  <c r="J146" i="9"/>
  <c r="G84" i="9"/>
  <c r="G83" i="9" s="1"/>
  <c r="K14" i="9"/>
  <c r="K13" i="9" s="1"/>
  <c r="K144" i="9" s="1"/>
  <c r="F26" i="16"/>
  <c r="G26" i="16" s="1"/>
  <c r="I26" i="16" s="1"/>
  <c r="C27" i="16" s="1"/>
  <c r="V138" i="9"/>
  <c r="V141" i="9" s="1"/>
  <c r="V151" i="9" s="1"/>
  <c r="U150" i="9"/>
  <c r="U149" i="9" s="1"/>
  <c r="H26" i="15"/>
  <c r="J26" i="15" s="1"/>
  <c r="E26" i="15"/>
  <c r="D44" i="15"/>
  <c r="A45" i="15"/>
  <c r="B44" i="15"/>
  <c r="B43" i="14"/>
  <c r="A44" i="14"/>
  <c r="D43" i="14"/>
  <c r="F26" i="14"/>
  <c r="G26" i="14" s="1"/>
  <c r="I26" i="14" s="1"/>
  <c r="C27" i="14" s="1"/>
  <c r="H72" i="9"/>
  <c r="H75" i="9" s="1"/>
  <c r="H85" i="9" s="1"/>
  <c r="L11" i="9"/>
  <c r="F80" i="9" l="1"/>
  <c r="G78" i="9"/>
  <c r="K146" i="9"/>
  <c r="L14" i="9"/>
  <c r="L13" i="9" s="1"/>
  <c r="L144" i="9" s="1"/>
  <c r="H84" i="9"/>
  <c r="H83" i="9" s="1"/>
  <c r="H27" i="16"/>
  <c r="J27" i="16" s="1"/>
  <c r="E27" i="16"/>
  <c r="W138" i="9"/>
  <c r="W141" i="9" s="1"/>
  <c r="W151" i="9" s="1"/>
  <c r="V150" i="9"/>
  <c r="V149" i="9" s="1"/>
  <c r="B45" i="15"/>
  <c r="A46" i="15"/>
  <c r="D45" i="15"/>
  <c r="F26" i="15"/>
  <c r="G26" i="15" s="1"/>
  <c r="I26" i="15" s="1"/>
  <c r="C27" i="15" s="1"/>
  <c r="D44" i="14"/>
  <c r="A45" i="14"/>
  <c r="B44" i="14"/>
  <c r="E27" i="14"/>
  <c r="H27" i="14"/>
  <c r="J27" i="14" s="1"/>
  <c r="I72" i="9"/>
  <c r="I75" i="9" s="1"/>
  <c r="I85" i="9" s="1"/>
  <c r="I86" i="9" s="1"/>
  <c r="V187" i="9" s="1"/>
  <c r="M11" i="9"/>
  <c r="G80" i="9" l="1"/>
  <c r="H78" i="9"/>
  <c r="L146" i="9"/>
  <c r="I84" i="9"/>
  <c r="I83" i="9" s="1"/>
  <c r="M14" i="9"/>
  <c r="M13" i="9" s="1"/>
  <c r="M144" i="9" s="1"/>
  <c r="F27" i="16"/>
  <c r="G27" i="16" s="1"/>
  <c r="I27" i="16"/>
  <c r="C28" i="16" s="1"/>
  <c r="X138" i="9"/>
  <c r="X141" i="9" s="1"/>
  <c r="X151" i="9" s="1"/>
  <c r="W150" i="9"/>
  <c r="W149" i="9" s="1"/>
  <c r="D46" i="15"/>
  <c r="B46" i="15"/>
  <c r="A47" i="15"/>
  <c r="H27" i="15"/>
  <c r="J27" i="15" s="1"/>
  <c r="E27" i="15"/>
  <c r="F27" i="14"/>
  <c r="G27" i="14" s="1"/>
  <c r="I27" i="14" s="1"/>
  <c r="C28" i="14" s="1"/>
  <c r="B45" i="14"/>
  <c r="D45" i="14"/>
  <c r="A46" i="14"/>
  <c r="J72" i="9"/>
  <c r="J75" i="9" s="1"/>
  <c r="J85" i="9" s="1"/>
  <c r="N11" i="9"/>
  <c r="H80" i="9" l="1"/>
  <c r="I78" i="9"/>
  <c r="M146" i="9"/>
  <c r="N14" i="9"/>
  <c r="N13" i="9" s="1"/>
  <c r="N144" i="9" s="1"/>
  <c r="J84" i="9"/>
  <c r="J83" i="9" s="1"/>
  <c r="H28" i="16"/>
  <c r="J28" i="16" s="1"/>
  <c r="E28" i="16"/>
  <c r="Y138" i="9"/>
  <c r="Y141" i="9" s="1"/>
  <c r="Y151" i="9" s="1"/>
  <c r="X150" i="9"/>
  <c r="B47" i="15"/>
  <c r="A48" i="15"/>
  <c r="D47" i="15"/>
  <c r="F27" i="15"/>
  <c r="G27" i="15" s="1"/>
  <c r="I27" i="15" s="1"/>
  <c r="C28" i="15" s="1"/>
  <c r="H28" i="14"/>
  <c r="J28" i="14" s="1"/>
  <c r="E28" i="14"/>
  <c r="D46" i="14"/>
  <c r="A47" i="14"/>
  <c r="B46" i="14"/>
  <c r="K72" i="9"/>
  <c r="K75" i="9" s="1"/>
  <c r="K85" i="9" s="1"/>
  <c r="O11" i="9"/>
  <c r="I80" i="9" l="1"/>
  <c r="J78" i="9"/>
  <c r="X149" i="9"/>
  <c r="K84" i="9"/>
  <c r="K83" i="9" s="1"/>
  <c r="O14" i="9"/>
  <c r="O13" i="9" s="1"/>
  <c r="O144" i="9" s="1"/>
  <c r="F28" i="16"/>
  <c r="G28" i="16" s="1"/>
  <c r="I28" i="16" s="1"/>
  <c r="C29" i="16" s="1"/>
  <c r="Z138" i="9"/>
  <c r="Z141" i="9" s="1"/>
  <c r="Z151" i="9" s="1"/>
  <c r="Y150" i="9"/>
  <c r="Y149" i="9" s="1"/>
  <c r="H28" i="15"/>
  <c r="J28" i="15" s="1"/>
  <c r="E28" i="15"/>
  <c r="D48" i="15"/>
  <c r="A49" i="15"/>
  <c r="B48" i="15"/>
  <c r="F28" i="14"/>
  <c r="G28" i="14" s="1"/>
  <c r="I28" i="14" s="1"/>
  <c r="C29" i="14" s="1"/>
  <c r="B47" i="14"/>
  <c r="D47" i="14"/>
  <c r="A48" i="14"/>
  <c r="L72" i="9"/>
  <c r="L75" i="9" s="1"/>
  <c r="L85" i="9" s="1"/>
  <c r="P11" i="9"/>
  <c r="J80" i="9" l="1"/>
  <c r="K78" i="9"/>
  <c r="O146" i="9"/>
  <c r="N146" i="9"/>
  <c r="L84" i="9"/>
  <c r="L83" i="9" s="1"/>
  <c r="P14" i="9"/>
  <c r="P13" i="9" s="1"/>
  <c r="P144" i="9" s="1"/>
  <c r="H29" i="16"/>
  <c r="J29" i="16" s="1"/>
  <c r="E29" i="16"/>
  <c r="AA138" i="9"/>
  <c r="AA141" i="9" s="1"/>
  <c r="AA151" i="9" s="1"/>
  <c r="Z150" i="9"/>
  <c r="Z149" i="9" s="1"/>
  <c r="B49" i="15"/>
  <c r="D49" i="15"/>
  <c r="A50" i="15"/>
  <c r="F28" i="15"/>
  <c r="G28" i="15" s="1"/>
  <c r="I28" i="15" s="1"/>
  <c r="C29" i="15" s="1"/>
  <c r="H29" i="14"/>
  <c r="J29" i="14" s="1"/>
  <c r="E29" i="14"/>
  <c r="D48" i="14"/>
  <c r="B48" i="14"/>
  <c r="A49" i="14"/>
  <c r="M72" i="9"/>
  <c r="M75" i="9" s="1"/>
  <c r="M85" i="9" s="1"/>
  <c r="Q11" i="9"/>
  <c r="K80" i="9" l="1"/>
  <c r="L78" i="9"/>
  <c r="P146" i="9"/>
  <c r="M84" i="9"/>
  <c r="M83" i="9" s="1"/>
  <c r="Q14" i="9"/>
  <c r="Q13" i="9" s="1"/>
  <c r="Q144" i="9" s="1"/>
  <c r="F29" i="16"/>
  <c r="G29" i="16" s="1"/>
  <c r="I29" i="16"/>
  <c r="C30" i="16" s="1"/>
  <c r="AB138" i="9"/>
  <c r="AB141" i="9" s="1"/>
  <c r="AB151" i="9" s="1"/>
  <c r="AA150" i="9"/>
  <c r="AA149" i="9" s="1"/>
  <c r="H29" i="15"/>
  <c r="J29" i="15" s="1"/>
  <c r="E29" i="15"/>
  <c r="D50" i="15"/>
  <c r="B50" i="15"/>
  <c r="A51" i="15"/>
  <c r="B49" i="14"/>
  <c r="A50" i="14"/>
  <c r="D49" i="14"/>
  <c r="F29" i="14"/>
  <c r="G29" i="14" s="1"/>
  <c r="I29" i="14" s="1"/>
  <c r="C30" i="14" s="1"/>
  <c r="N72" i="9"/>
  <c r="N75" i="9" s="1"/>
  <c r="N85" i="9" s="1"/>
  <c r="N86" i="9" s="1"/>
  <c r="W187" i="9" s="1"/>
  <c r="R11" i="9"/>
  <c r="L80" i="9" l="1"/>
  <c r="M78" i="9"/>
  <c r="Q146" i="9"/>
  <c r="N84" i="9"/>
  <c r="N83" i="9" s="1"/>
  <c r="R14" i="9"/>
  <c r="R13" i="9" s="1"/>
  <c r="R144" i="9" s="1"/>
  <c r="H30" i="16"/>
  <c r="J30" i="16" s="1"/>
  <c r="E30" i="16"/>
  <c r="AC138" i="9"/>
  <c r="AC141" i="9" s="1"/>
  <c r="AC151" i="9" s="1"/>
  <c r="B152" i="9" s="1"/>
  <c r="X188" i="9" s="1"/>
  <c r="AB150" i="9"/>
  <c r="AB149" i="9" s="1"/>
  <c r="B51" i="15"/>
  <c r="A52" i="15"/>
  <c r="D51" i="15"/>
  <c r="F29" i="15"/>
  <c r="G29" i="15" s="1"/>
  <c r="I29" i="15" s="1"/>
  <c r="C30" i="15" s="1"/>
  <c r="D50" i="14"/>
  <c r="B50" i="14"/>
  <c r="A51" i="14"/>
  <c r="H30" i="14"/>
  <c r="J30" i="14" s="1"/>
  <c r="E30" i="14"/>
  <c r="O72" i="9"/>
  <c r="O75" i="9" s="1"/>
  <c r="O85" i="9" s="1"/>
  <c r="S11" i="9"/>
  <c r="M80" i="9" l="1"/>
  <c r="N78" i="9"/>
  <c r="R146" i="9"/>
  <c r="AC150" i="9"/>
  <c r="S14" i="9"/>
  <c r="S13" i="9" s="1"/>
  <c r="S144" i="9" s="1"/>
  <c r="O84" i="9"/>
  <c r="O83" i="9" s="1"/>
  <c r="F30" i="16"/>
  <c r="G30" i="16" s="1"/>
  <c r="I30" i="16" s="1"/>
  <c r="C31" i="16" s="1"/>
  <c r="H30" i="15"/>
  <c r="J30" i="15" s="1"/>
  <c r="E30" i="15"/>
  <c r="D52" i="15"/>
  <c r="A53" i="15"/>
  <c r="B52" i="15"/>
  <c r="F30" i="14"/>
  <c r="G30" i="14" s="1"/>
  <c r="I30" i="14" s="1"/>
  <c r="C31" i="14" s="1"/>
  <c r="B51" i="14"/>
  <c r="D51" i="14"/>
  <c r="A52" i="14"/>
  <c r="P72" i="9"/>
  <c r="P75" i="9" s="1"/>
  <c r="P85" i="9" s="1"/>
  <c r="T11" i="9"/>
  <c r="AC149" i="9" l="1"/>
  <c r="B149" i="9"/>
  <c r="O78" i="9"/>
  <c r="S146" i="9"/>
  <c r="P84" i="9"/>
  <c r="P83" i="9" s="1"/>
  <c r="N80" i="9"/>
  <c r="T14" i="9"/>
  <c r="T13" i="9" s="1"/>
  <c r="T144" i="9" s="1"/>
  <c r="H31" i="16"/>
  <c r="J31" i="16" s="1"/>
  <c r="E31" i="16"/>
  <c r="F30" i="15"/>
  <c r="G30" i="15" s="1"/>
  <c r="I30" i="15" s="1"/>
  <c r="C31" i="15" s="1"/>
  <c r="B53" i="15"/>
  <c r="D53" i="15"/>
  <c r="A54" i="15"/>
  <c r="D52" i="14"/>
  <c r="A53" i="14"/>
  <c r="B52" i="14"/>
  <c r="H31" i="14"/>
  <c r="J31" i="14" s="1"/>
  <c r="E31" i="14"/>
  <c r="Q72" i="9"/>
  <c r="Q75" i="9" s="1"/>
  <c r="Q85" i="9" s="1"/>
  <c r="U11" i="9"/>
  <c r="O80" i="9" l="1"/>
  <c r="P78" i="9"/>
  <c r="T146" i="9"/>
  <c r="Q84" i="9"/>
  <c r="Q83" i="9" s="1"/>
  <c r="U14" i="9"/>
  <c r="U13" i="9" s="1"/>
  <c r="U144" i="9" s="1"/>
  <c r="F31" i="16"/>
  <c r="G31" i="16" s="1"/>
  <c r="I31" i="16" s="1"/>
  <c r="C32" i="16" s="1"/>
  <c r="H31" i="15"/>
  <c r="J31" i="15" s="1"/>
  <c r="E31" i="15"/>
  <c r="D54" i="15"/>
  <c r="B54" i="15"/>
  <c r="A55" i="15"/>
  <c r="B53" i="14"/>
  <c r="A54" i="14"/>
  <c r="D53" i="14"/>
  <c r="F31" i="14"/>
  <c r="G31" i="14" s="1"/>
  <c r="I31" i="14"/>
  <c r="C32" i="14" s="1"/>
  <c r="R72" i="9"/>
  <c r="R75" i="9" s="1"/>
  <c r="R85" i="9" s="1"/>
  <c r="V11" i="9"/>
  <c r="P80" i="9" l="1"/>
  <c r="Q78" i="9"/>
  <c r="U146" i="9"/>
  <c r="R84" i="9"/>
  <c r="R83" i="9" s="1"/>
  <c r="V14" i="9"/>
  <c r="V13" i="9" s="1"/>
  <c r="V144" i="9" s="1"/>
  <c r="H32" i="16"/>
  <c r="J32" i="16" s="1"/>
  <c r="E32" i="16"/>
  <c r="B55" i="15"/>
  <c r="A56" i="15"/>
  <c r="D55" i="15"/>
  <c r="F31" i="15"/>
  <c r="G31" i="15" s="1"/>
  <c r="I31" i="15" s="1"/>
  <c r="C32" i="15" s="1"/>
  <c r="H32" i="14"/>
  <c r="J32" i="14" s="1"/>
  <c r="E32" i="14"/>
  <c r="D54" i="14"/>
  <c r="A55" i="14"/>
  <c r="B54" i="14"/>
  <c r="S72" i="9"/>
  <c r="S75" i="9" s="1"/>
  <c r="S85" i="9" s="1"/>
  <c r="W11" i="9"/>
  <c r="Q80" i="9" l="1"/>
  <c r="R78" i="9"/>
  <c r="V146" i="9"/>
  <c r="S84" i="9"/>
  <c r="S83" i="9" s="1"/>
  <c r="W14" i="9"/>
  <c r="W13" i="9" s="1"/>
  <c r="W144" i="9" s="1"/>
  <c r="F32" i="16"/>
  <c r="G32" i="16" s="1"/>
  <c r="I32" i="16"/>
  <c r="C33" i="16" s="1"/>
  <c r="H32" i="15"/>
  <c r="J32" i="15" s="1"/>
  <c r="E32" i="15"/>
  <c r="D56" i="15"/>
  <c r="A57" i="15"/>
  <c r="B56" i="15"/>
  <c r="F32" i="14"/>
  <c r="G32" i="14" s="1"/>
  <c r="I32" i="14" s="1"/>
  <c r="C33" i="14" s="1"/>
  <c r="B55" i="14"/>
  <c r="D55" i="14"/>
  <c r="A56" i="14"/>
  <c r="T72" i="9"/>
  <c r="T75" i="9" s="1"/>
  <c r="T85" i="9" s="1"/>
  <c r="X11" i="9"/>
  <c r="S78" i="9" l="1"/>
  <c r="W146" i="9"/>
  <c r="T84" i="9"/>
  <c r="T83" i="9" s="1"/>
  <c r="R80" i="9"/>
  <c r="X14" i="9"/>
  <c r="X13" i="9" s="1"/>
  <c r="X144" i="9" s="1"/>
  <c r="C155" i="9" s="1"/>
  <c r="I188" i="9" s="1"/>
  <c r="H33" i="16"/>
  <c r="J33" i="16" s="1"/>
  <c r="E33" i="16"/>
  <c r="F32" i="15"/>
  <c r="G32" i="15" s="1"/>
  <c r="I32" i="15" s="1"/>
  <c r="C33" i="15" s="1"/>
  <c r="B57" i="15"/>
  <c r="D57" i="15"/>
  <c r="A58" i="15"/>
  <c r="D56" i="14"/>
  <c r="B56" i="14"/>
  <c r="A57" i="14"/>
  <c r="H33" i="14"/>
  <c r="J33" i="14" s="1"/>
  <c r="E33" i="14"/>
  <c r="U72" i="9"/>
  <c r="U75" i="9" s="1"/>
  <c r="U85" i="9" s="1"/>
  <c r="Y11" i="9"/>
  <c r="S80" i="9" l="1"/>
  <c r="T78" i="9"/>
  <c r="X146" i="9"/>
  <c r="U84" i="9"/>
  <c r="U83" i="9" s="1"/>
  <c r="Y14" i="9"/>
  <c r="Y13" i="9" s="1"/>
  <c r="Y144" i="9" s="1"/>
  <c r="F33" i="16"/>
  <c r="G33" i="16" s="1"/>
  <c r="I33" i="16"/>
  <c r="C34" i="16" s="1"/>
  <c r="E33" i="15"/>
  <c r="H33" i="15"/>
  <c r="J33" i="15" s="1"/>
  <c r="D58" i="15"/>
  <c r="B58" i="15"/>
  <c r="A59" i="15"/>
  <c r="B57" i="14"/>
  <c r="A58" i="14"/>
  <c r="D57" i="14"/>
  <c r="F33" i="14"/>
  <c r="G33" i="14" s="1"/>
  <c r="I33" i="14"/>
  <c r="C34" i="14" s="1"/>
  <c r="V72" i="9"/>
  <c r="V75" i="9" s="1"/>
  <c r="V85" i="9" s="1"/>
  <c r="Z11" i="9"/>
  <c r="U24" i="11" l="1"/>
  <c r="T80" i="9"/>
  <c r="U78" i="9"/>
  <c r="C154" i="9"/>
  <c r="Y146" i="9"/>
  <c r="Z14" i="9"/>
  <c r="Z13" i="9" s="1"/>
  <c r="Z144" i="9" s="1"/>
  <c r="V84" i="9"/>
  <c r="V83" i="9" s="1"/>
  <c r="H34" i="16"/>
  <c r="J34" i="16" s="1"/>
  <c r="E34" i="16"/>
  <c r="B59" i="15"/>
  <c r="A60" i="15"/>
  <c r="D59" i="15"/>
  <c r="F33" i="15"/>
  <c r="G33" i="15" s="1"/>
  <c r="I33" i="15" s="1"/>
  <c r="C34" i="15" s="1"/>
  <c r="D58" i="14"/>
  <c r="B58" i="14"/>
  <c r="A59" i="14"/>
  <c r="H34" i="14"/>
  <c r="J34" i="14" s="1"/>
  <c r="E34" i="14"/>
  <c r="W72" i="9"/>
  <c r="W75" i="9" s="1"/>
  <c r="W85" i="9" s="1"/>
  <c r="AA11" i="9"/>
  <c r="F188" i="9" l="1"/>
  <c r="V78" i="9"/>
  <c r="U26" i="11"/>
  <c r="Z146" i="9"/>
  <c r="W84" i="9"/>
  <c r="W83" i="9" s="1"/>
  <c r="U80" i="9"/>
  <c r="AA14" i="9"/>
  <c r="AA13" i="9" s="1"/>
  <c r="AA144" i="9" s="1"/>
  <c r="F34" i="16"/>
  <c r="G34" i="16" s="1"/>
  <c r="I34" i="16"/>
  <c r="C35" i="16" s="1"/>
  <c r="H34" i="15"/>
  <c r="J34" i="15" s="1"/>
  <c r="E34" i="15"/>
  <c r="D60" i="15"/>
  <c r="A61" i="15"/>
  <c r="B60" i="15"/>
  <c r="F34" i="14"/>
  <c r="G34" i="14" s="1"/>
  <c r="I34" i="14"/>
  <c r="C35" i="14" s="1"/>
  <c r="B59" i="14"/>
  <c r="D59" i="14"/>
  <c r="A60" i="14"/>
  <c r="X72" i="9"/>
  <c r="X75" i="9" s="1"/>
  <c r="X85" i="9" s="1"/>
  <c r="AB11" i="9"/>
  <c r="V80" i="9" l="1"/>
  <c r="W78" i="9"/>
  <c r="AA146" i="9"/>
  <c r="X84" i="9"/>
  <c r="X83" i="9" s="1"/>
  <c r="AB14" i="9"/>
  <c r="AB13" i="9" s="1"/>
  <c r="AB144" i="9" s="1"/>
  <c r="H35" i="16"/>
  <c r="J35" i="16" s="1"/>
  <c r="E35" i="16"/>
  <c r="B61" i="15"/>
  <c r="D61" i="15"/>
  <c r="A62" i="15"/>
  <c r="F34" i="15"/>
  <c r="G34" i="15" s="1"/>
  <c r="I34" i="15" s="1"/>
  <c r="C35" i="15" s="1"/>
  <c r="D60" i="14"/>
  <c r="A61" i="14"/>
  <c r="B60" i="14"/>
  <c r="H35" i="14"/>
  <c r="J35" i="14" s="1"/>
  <c r="E35" i="14"/>
  <c r="Y72" i="9"/>
  <c r="Y75" i="9" s="1"/>
  <c r="Y85" i="9" s="1"/>
  <c r="AC11" i="9"/>
  <c r="W80" i="9" l="1"/>
  <c r="X78" i="9"/>
  <c r="C89" i="9" s="1"/>
  <c r="AB146" i="9"/>
  <c r="AC14" i="9"/>
  <c r="AC13" i="9" s="1"/>
  <c r="AC144" i="9" s="1"/>
  <c r="Y84" i="9"/>
  <c r="Y83" i="9" s="1"/>
  <c r="F35" i="16"/>
  <c r="G35" i="16" s="1"/>
  <c r="I35" i="16" s="1"/>
  <c r="C36" i="16" s="1"/>
  <c r="H35" i="15"/>
  <c r="J35" i="15" s="1"/>
  <c r="E35" i="15"/>
  <c r="D62" i="15"/>
  <c r="B62" i="15"/>
  <c r="A63" i="15"/>
  <c r="F35" i="14"/>
  <c r="G35" i="14" s="1"/>
  <c r="I35" i="14"/>
  <c r="C36" i="14" s="1"/>
  <c r="B61" i="14"/>
  <c r="D61" i="14"/>
  <c r="A62" i="14"/>
  <c r="Z72" i="9"/>
  <c r="Z75" i="9" s="1"/>
  <c r="Z85" i="9" s="1"/>
  <c r="B147" i="9" l="1"/>
  <c r="C88" i="9"/>
  <c r="Y78" i="9"/>
  <c r="AC146" i="9"/>
  <c r="Z84" i="9"/>
  <c r="Z83" i="9" s="1"/>
  <c r="X80" i="9"/>
  <c r="M24" i="11"/>
  <c r="H36" i="16"/>
  <c r="J36" i="16" s="1"/>
  <c r="E36" i="16"/>
  <c r="B63" i="15"/>
  <c r="A64" i="15"/>
  <c r="D63" i="15"/>
  <c r="F35" i="15"/>
  <c r="G35" i="15" s="1"/>
  <c r="I35" i="15" s="1"/>
  <c r="C36" i="15" s="1"/>
  <c r="D62" i="14"/>
  <c r="B62" i="14"/>
  <c r="A63" i="14"/>
  <c r="H36" i="14"/>
  <c r="J36" i="14" s="1"/>
  <c r="E36" i="14"/>
  <c r="AA72" i="9"/>
  <c r="AA75" i="9" s="1"/>
  <c r="AA85" i="9" s="1"/>
  <c r="P102" i="9" l="1"/>
  <c r="U32" i="11"/>
  <c r="O188" i="9"/>
  <c r="Y80" i="9"/>
  <c r="Z78" i="9"/>
  <c r="S188" i="9"/>
  <c r="AA84" i="9"/>
  <c r="AA83" i="9" s="1"/>
  <c r="I187" i="9"/>
  <c r="P115" i="9"/>
  <c r="P107" i="9"/>
  <c r="P103" i="9"/>
  <c r="P104" i="9"/>
  <c r="P113" i="9"/>
  <c r="F187" i="9"/>
  <c r="P114" i="9"/>
  <c r="P110" i="9"/>
  <c r="P106" i="9"/>
  <c r="P111" i="9"/>
  <c r="P112" i="9"/>
  <c r="M26" i="11"/>
  <c r="P97" i="9"/>
  <c r="P109" i="9"/>
  <c r="P101" i="9"/>
  <c r="Q101" i="9" s="1"/>
  <c r="P117" i="9"/>
  <c r="P118" i="9"/>
  <c r="P105" i="9"/>
  <c r="P116" i="9"/>
  <c r="P119" i="9"/>
  <c r="P108" i="9"/>
  <c r="P120" i="9"/>
  <c r="F36" i="16"/>
  <c r="G36" i="16" s="1"/>
  <c r="I36" i="16"/>
  <c r="C37" i="16" s="1"/>
  <c r="D64" i="15"/>
  <c r="B64" i="15"/>
  <c r="A65" i="15"/>
  <c r="H36" i="15"/>
  <c r="J36" i="15" s="1"/>
  <c r="E36" i="15"/>
  <c r="B63" i="14"/>
  <c r="D63" i="14"/>
  <c r="A64" i="14"/>
  <c r="F36" i="14"/>
  <c r="G36" i="14" s="1"/>
  <c r="I36" i="14"/>
  <c r="C37" i="14" s="1"/>
  <c r="AB72" i="9"/>
  <c r="AB75" i="9" s="1"/>
  <c r="AB85" i="9" s="1"/>
  <c r="U28" i="11" l="1"/>
  <c r="Z80" i="9"/>
  <c r="AA78" i="9"/>
  <c r="AB84" i="9"/>
  <c r="AB83" i="9" s="1"/>
  <c r="H37" i="16"/>
  <c r="J37" i="16" s="1"/>
  <c r="E37" i="16"/>
  <c r="B65" i="15"/>
  <c r="D65" i="15"/>
  <c r="A66" i="15"/>
  <c r="F36" i="15"/>
  <c r="G36" i="15" s="1"/>
  <c r="I36" i="15"/>
  <c r="C37" i="15" s="1"/>
  <c r="E37" i="14"/>
  <c r="H37" i="14"/>
  <c r="J37" i="14" s="1"/>
  <c r="D64" i="14"/>
  <c r="B64" i="14"/>
  <c r="A65" i="14"/>
  <c r="AC72" i="9"/>
  <c r="AC75" i="9" s="1"/>
  <c r="AC85" i="9" s="1"/>
  <c r="B86" i="9" s="1"/>
  <c r="X187" i="9" s="1"/>
  <c r="Q102" i="9"/>
  <c r="AA80" i="9" l="1"/>
  <c r="AB78" i="9"/>
  <c r="AC84" i="9"/>
  <c r="B83" i="9" s="1"/>
  <c r="F37" i="16"/>
  <c r="G37" i="16" s="1"/>
  <c r="I37" i="16"/>
  <c r="C38" i="16" s="1"/>
  <c r="H37" i="15"/>
  <c r="J37" i="15" s="1"/>
  <c r="E37" i="15"/>
  <c r="D66" i="15"/>
  <c r="B66" i="15"/>
  <c r="A67" i="15"/>
  <c r="F37" i="14"/>
  <c r="G37" i="14" s="1"/>
  <c r="I37" i="14"/>
  <c r="C38" i="14" s="1"/>
  <c r="B65" i="14"/>
  <c r="D65" i="14"/>
  <c r="A66" i="14"/>
  <c r="Q103" i="9"/>
  <c r="AB80" i="9" l="1"/>
  <c r="AC83" i="9"/>
  <c r="E38" i="16"/>
  <c r="H38" i="16"/>
  <c r="J38" i="16" s="1"/>
  <c r="B67" i="15"/>
  <c r="A68" i="15"/>
  <c r="D67" i="15"/>
  <c r="F37" i="15"/>
  <c r="G37" i="15" s="1"/>
  <c r="I37" i="15" s="1"/>
  <c r="C38" i="15" s="1"/>
  <c r="H38" i="14"/>
  <c r="J38" i="14" s="1"/>
  <c r="E38" i="14"/>
  <c r="D66" i="14"/>
  <c r="B66" i="14"/>
  <c r="A67" i="14"/>
  <c r="Q104" i="9"/>
  <c r="AC78" i="9" l="1"/>
  <c r="B81" i="9" s="1"/>
  <c r="L187" i="9"/>
  <c r="M30" i="11"/>
  <c r="F38" i="16"/>
  <c r="G38" i="16" s="1"/>
  <c r="I38" i="16" s="1"/>
  <c r="C39" i="16" s="1"/>
  <c r="D68" i="15"/>
  <c r="A69" i="15"/>
  <c r="B68" i="15"/>
  <c r="H38" i="15"/>
  <c r="J38" i="15" s="1"/>
  <c r="E38" i="15"/>
  <c r="B67" i="14"/>
  <c r="D67" i="14"/>
  <c r="A68" i="14"/>
  <c r="F38" i="14"/>
  <c r="G38" i="14" s="1"/>
  <c r="I38" i="14"/>
  <c r="C39" i="14" s="1"/>
  <c r="Q105" i="9"/>
  <c r="M32" i="11" l="1"/>
  <c r="AC80" i="9"/>
  <c r="S187" i="9"/>
  <c r="O187" i="9"/>
  <c r="H39" i="16"/>
  <c r="J39" i="16" s="1"/>
  <c r="E39" i="16"/>
  <c r="I38" i="15"/>
  <c r="C39" i="15" s="1"/>
  <c r="F38" i="15"/>
  <c r="G38" i="15" s="1"/>
  <c r="B69" i="15"/>
  <c r="D69" i="15"/>
  <c r="A70" i="15"/>
  <c r="E39" i="14"/>
  <c r="H39" i="14"/>
  <c r="J39" i="14" s="1"/>
  <c r="D68" i="14"/>
  <c r="B68" i="14"/>
  <c r="A69" i="14"/>
  <c r="Q106" i="9"/>
  <c r="M28" i="11" l="1"/>
  <c r="F39" i="16"/>
  <c r="G39" i="16" s="1"/>
  <c r="I39" i="16" s="1"/>
  <c r="C40" i="16" s="1"/>
  <c r="H39" i="15"/>
  <c r="J39" i="15" s="1"/>
  <c r="E39" i="15"/>
  <c r="D70" i="15"/>
  <c r="B70" i="15"/>
  <c r="A71" i="15"/>
  <c r="B69" i="14"/>
  <c r="D69" i="14"/>
  <c r="A70" i="14"/>
  <c r="F39" i="14"/>
  <c r="G39" i="14" s="1"/>
  <c r="I39" i="14"/>
  <c r="C40" i="14" s="1"/>
  <c r="Q107" i="9"/>
  <c r="H40" i="16" l="1"/>
  <c r="J40" i="16" s="1"/>
  <c r="E40" i="16"/>
  <c r="B71" i="15"/>
  <c r="D71" i="15"/>
  <c r="A72" i="15"/>
  <c r="I39" i="15"/>
  <c r="C40" i="15" s="1"/>
  <c r="F39" i="15"/>
  <c r="G39" i="15" s="1"/>
  <c r="D70" i="14"/>
  <c r="B70" i="14"/>
  <c r="A71" i="14"/>
  <c r="H40" i="14"/>
  <c r="J40" i="14" s="1"/>
  <c r="E40" i="14"/>
  <c r="Q108" i="9"/>
  <c r="F40" i="16" l="1"/>
  <c r="G40" i="16" s="1"/>
  <c r="I40" i="16" s="1"/>
  <c r="C41" i="16" s="1"/>
  <c r="E40" i="15"/>
  <c r="H40" i="15"/>
  <c r="J40" i="15" s="1"/>
  <c r="D72" i="15"/>
  <c r="A73" i="15"/>
  <c r="B72" i="15"/>
  <c r="I40" i="14"/>
  <c r="C41" i="14" s="1"/>
  <c r="F40" i="14"/>
  <c r="G40" i="14" s="1"/>
  <c r="B71" i="14"/>
  <c r="D71" i="14"/>
  <c r="A72" i="14"/>
  <c r="Q109" i="9"/>
  <c r="H41" i="16" l="1"/>
  <c r="J41" i="16" s="1"/>
  <c r="E41" i="16"/>
  <c r="B73" i="15"/>
  <c r="D73" i="15"/>
  <c r="A74" i="15"/>
  <c r="F40" i="15"/>
  <c r="G40" i="15" s="1"/>
  <c r="I40" i="15"/>
  <c r="C41" i="15" s="1"/>
  <c r="D72" i="14"/>
  <c r="A73" i="14"/>
  <c r="B72" i="14"/>
  <c r="H41" i="14"/>
  <c r="J41" i="14" s="1"/>
  <c r="E41" i="14"/>
  <c r="Q110" i="9"/>
  <c r="F41" i="16" l="1"/>
  <c r="G41" i="16" s="1"/>
  <c r="I41" i="16" s="1"/>
  <c r="C42" i="16" s="1"/>
  <c r="D74" i="15"/>
  <c r="B74" i="15"/>
  <c r="A75" i="15"/>
  <c r="E41" i="15"/>
  <c r="H41" i="15"/>
  <c r="J41" i="15" s="1"/>
  <c r="F41" i="14"/>
  <c r="G41" i="14" s="1"/>
  <c r="I41" i="14"/>
  <c r="C42" i="14" s="1"/>
  <c r="B73" i="14"/>
  <c r="D73" i="14"/>
  <c r="A74" i="14"/>
  <c r="Q111" i="9"/>
  <c r="H42" i="16" l="1"/>
  <c r="J42" i="16" s="1"/>
  <c r="E42" i="16"/>
  <c r="F41" i="15"/>
  <c r="G41" i="15" s="1"/>
  <c r="I41" i="15"/>
  <c r="C42" i="15" s="1"/>
  <c r="B75" i="15"/>
  <c r="A76" i="15"/>
  <c r="D75" i="15"/>
  <c r="D74" i="14"/>
  <c r="B74" i="14"/>
  <c r="A75" i="14"/>
  <c r="H42" i="14"/>
  <c r="J42" i="14" s="1"/>
  <c r="E42" i="14"/>
  <c r="Q112" i="9"/>
  <c r="F42" i="16" l="1"/>
  <c r="G42" i="16" s="1"/>
  <c r="I42" i="16"/>
  <c r="C43" i="16" s="1"/>
  <c r="D76" i="15"/>
  <c r="A77" i="15"/>
  <c r="B76" i="15"/>
  <c r="E42" i="15"/>
  <c r="H42" i="15"/>
  <c r="J42" i="15" s="1"/>
  <c r="F42" i="14"/>
  <c r="G42" i="14" s="1"/>
  <c r="I42" i="14"/>
  <c r="C43" i="14" s="1"/>
  <c r="B75" i="14"/>
  <c r="D75" i="14"/>
  <c r="A76" i="14"/>
  <c r="Q113" i="9"/>
  <c r="H43" i="16" l="1"/>
  <c r="J43" i="16" s="1"/>
  <c r="E43" i="16"/>
  <c r="B77" i="15"/>
  <c r="A78" i="15"/>
  <c r="D77" i="15"/>
  <c r="I42" i="15"/>
  <c r="C43" i="15" s="1"/>
  <c r="F42" i="15"/>
  <c r="G42" i="15" s="1"/>
  <c r="D76" i="14"/>
  <c r="B76" i="14"/>
  <c r="A77" i="14"/>
  <c r="H43" i="14"/>
  <c r="J43" i="14" s="1"/>
  <c r="E43" i="14"/>
  <c r="Q114" i="9"/>
  <c r="F43" i="16" l="1"/>
  <c r="G43" i="16" s="1"/>
  <c r="I43" i="16"/>
  <c r="C44" i="16" s="1"/>
  <c r="D78" i="15"/>
  <c r="B78" i="15"/>
  <c r="A79" i="15"/>
  <c r="H43" i="15"/>
  <c r="J43" i="15" s="1"/>
  <c r="E43" i="15"/>
  <c r="F43" i="14"/>
  <c r="G43" i="14" s="1"/>
  <c r="I43" i="14"/>
  <c r="C44" i="14" s="1"/>
  <c r="B77" i="14"/>
  <c r="D77" i="14"/>
  <c r="A78" i="14"/>
  <c r="Q115" i="9"/>
  <c r="H44" i="16" l="1"/>
  <c r="J44" i="16" s="1"/>
  <c r="E44" i="16"/>
  <c r="I43" i="15"/>
  <c r="C44" i="15" s="1"/>
  <c r="F43" i="15"/>
  <c r="G43" i="15" s="1"/>
  <c r="B79" i="15"/>
  <c r="A80" i="15"/>
  <c r="D79" i="15"/>
  <c r="D78" i="14"/>
  <c r="B78" i="14"/>
  <c r="A79" i="14"/>
  <c r="H44" i="14"/>
  <c r="J44" i="14" s="1"/>
  <c r="E44" i="14"/>
  <c r="Q116" i="9"/>
  <c r="F44" i="16" l="1"/>
  <c r="G44" i="16" s="1"/>
  <c r="I44" i="16" s="1"/>
  <c r="C45" i="16" s="1"/>
  <c r="H44" i="15"/>
  <c r="J44" i="15" s="1"/>
  <c r="E44" i="15"/>
  <c r="D80" i="15"/>
  <c r="B80" i="15"/>
  <c r="A81" i="15"/>
  <c r="F44" i="14"/>
  <c r="G44" i="14" s="1"/>
  <c r="I44" i="14"/>
  <c r="C45" i="14" s="1"/>
  <c r="D79" i="14"/>
  <c r="A80" i="14"/>
  <c r="B79" i="14"/>
  <c r="Q117" i="9"/>
  <c r="H45" i="16" l="1"/>
  <c r="J45" i="16" s="1"/>
  <c r="E45" i="16"/>
  <c r="F44" i="15"/>
  <c r="G44" i="15" s="1"/>
  <c r="I44" i="15"/>
  <c r="C45" i="15" s="1"/>
  <c r="B81" i="15"/>
  <c r="D81" i="15"/>
  <c r="A82" i="15"/>
  <c r="B80" i="14"/>
  <c r="A81" i="14"/>
  <c r="D80" i="14"/>
  <c r="H45" i="14"/>
  <c r="J45" i="14" s="1"/>
  <c r="E45" i="14"/>
  <c r="Q118" i="9"/>
  <c r="F45" i="16" l="1"/>
  <c r="G45" i="16" s="1"/>
  <c r="I45" i="16"/>
  <c r="C46" i="16" s="1"/>
  <c r="H45" i="15"/>
  <c r="J45" i="15" s="1"/>
  <c r="E45" i="15"/>
  <c r="D82" i="15"/>
  <c r="B82" i="15"/>
  <c r="A83" i="15"/>
  <c r="F45" i="14"/>
  <c r="G45" i="14" s="1"/>
  <c r="I45" i="14"/>
  <c r="C46" i="14" s="1"/>
  <c r="D81" i="14"/>
  <c r="A82" i="14"/>
  <c r="B81" i="14"/>
  <c r="Q120" i="9"/>
  <c r="Q119" i="9"/>
  <c r="H46" i="16" l="1"/>
  <c r="J46" i="16" s="1"/>
  <c r="E46" i="16"/>
  <c r="B83" i="15"/>
  <c r="A84" i="15"/>
  <c r="D83" i="15"/>
  <c r="F45" i="15"/>
  <c r="G45" i="15" s="1"/>
  <c r="I45" i="15"/>
  <c r="C46" i="15" s="1"/>
  <c r="H46" i="14"/>
  <c r="J46" i="14" s="1"/>
  <c r="E46" i="14"/>
  <c r="B82" i="14"/>
  <c r="A83" i="14"/>
  <c r="D82" i="14"/>
  <c r="Q122" i="9"/>
  <c r="I46" i="16" l="1"/>
  <c r="C47" i="16" s="1"/>
  <c r="F46" i="16"/>
  <c r="G46" i="16" s="1"/>
  <c r="E46" i="15"/>
  <c r="H46" i="15"/>
  <c r="J46" i="15" s="1"/>
  <c r="D84" i="15"/>
  <c r="A85" i="15"/>
  <c r="B84" i="15"/>
  <c r="D83" i="14"/>
  <c r="B83" i="14"/>
  <c r="A84" i="14"/>
  <c r="I46" i="14"/>
  <c r="C47" i="14" s="1"/>
  <c r="F46" i="14"/>
  <c r="G46" i="14" s="1"/>
  <c r="H47" i="16" l="1"/>
  <c r="J47" i="16" s="1"/>
  <c r="E47" i="16"/>
  <c r="B85" i="15"/>
  <c r="D85" i="15"/>
  <c r="A86" i="15"/>
  <c r="F46" i="15"/>
  <c r="G46" i="15" s="1"/>
  <c r="I46" i="15"/>
  <c r="C47" i="15" s="1"/>
  <c r="E47" i="14"/>
  <c r="H47" i="14"/>
  <c r="J47" i="14" s="1"/>
  <c r="B84" i="14"/>
  <c r="A85" i="14"/>
  <c r="D84" i="14"/>
  <c r="F47" i="16" l="1"/>
  <c r="G47" i="16" s="1"/>
  <c r="I47" i="16"/>
  <c r="C48" i="16" s="1"/>
  <c r="H47" i="15"/>
  <c r="J47" i="15" s="1"/>
  <c r="E47" i="15"/>
  <c r="D86" i="15"/>
  <c r="A87" i="15"/>
  <c r="B86" i="15"/>
  <c r="D85" i="14"/>
  <c r="A86" i="14"/>
  <c r="B85" i="14"/>
  <c r="I47" i="14"/>
  <c r="C48" i="14" s="1"/>
  <c r="F47" i="14"/>
  <c r="G47" i="14" s="1"/>
  <c r="H48" i="16" l="1"/>
  <c r="J48" i="16" s="1"/>
  <c r="E48" i="16"/>
  <c r="I47" i="15"/>
  <c r="C48" i="15" s="1"/>
  <c r="F47" i="15"/>
  <c r="G47" i="15" s="1"/>
  <c r="B87" i="15"/>
  <c r="D87" i="15"/>
  <c r="A88" i="15"/>
  <c r="H48" i="14"/>
  <c r="J48" i="14" s="1"/>
  <c r="E48" i="14"/>
  <c r="B86" i="14"/>
  <c r="D86" i="14"/>
  <c r="A87" i="14"/>
  <c r="I48" i="16" l="1"/>
  <c r="C49" i="16" s="1"/>
  <c r="F48" i="16"/>
  <c r="G48" i="16" s="1"/>
  <c r="D88" i="15"/>
  <c r="A89" i="15"/>
  <c r="B88" i="15"/>
  <c r="H48" i="15"/>
  <c r="J48" i="15" s="1"/>
  <c r="E48" i="15"/>
  <c r="D87" i="14"/>
  <c r="A88" i="14"/>
  <c r="B87" i="14"/>
  <c r="F48" i="14"/>
  <c r="G48" i="14" s="1"/>
  <c r="I48" i="14"/>
  <c r="C49" i="14" s="1"/>
  <c r="H49" i="16" l="1"/>
  <c r="J49" i="16" s="1"/>
  <c r="E49" i="16"/>
  <c r="I48" i="15"/>
  <c r="C49" i="15" s="1"/>
  <c r="F48" i="15"/>
  <c r="G48" i="15" s="1"/>
  <c r="B89" i="15"/>
  <c r="D89" i="15"/>
  <c r="A90" i="15"/>
  <c r="H49" i="14"/>
  <c r="J49" i="14" s="1"/>
  <c r="E49" i="14"/>
  <c r="B88" i="14"/>
  <c r="A89" i="14"/>
  <c r="D88" i="14"/>
  <c r="I49" i="16" l="1"/>
  <c r="C50" i="16" s="1"/>
  <c r="F49" i="16"/>
  <c r="G49" i="16" s="1"/>
  <c r="D90" i="15"/>
  <c r="A91" i="15"/>
  <c r="B90" i="15"/>
  <c r="H49" i="15"/>
  <c r="J49" i="15" s="1"/>
  <c r="E49" i="15"/>
  <c r="F49" i="14"/>
  <c r="G49" i="14" s="1"/>
  <c r="I49" i="14"/>
  <c r="C50" i="14" s="1"/>
  <c r="D89" i="14"/>
  <c r="A90" i="14"/>
  <c r="B89" i="14"/>
  <c r="H50" i="16" l="1"/>
  <c r="J50" i="16" s="1"/>
  <c r="E50" i="16"/>
  <c r="B91" i="15"/>
  <c r="A92" i="15"/>
  <c r="D91" i="15"/>
  <c r="I49" i="15"/>
  <c r="C50" i="15" s="1"/>
  <c r="F49" i="15"/>
  <c r="G49" i="15" s="1"/>
  <c r="B90" i="14"/>
  <c r="A91" i="14"/>
  <c r="D90" i="14"/>
  <c r="H50" i="14"/>
  <c r="J50" i="14" s="1"/>
  <c r="E50" i="14"/>
  <c r="I50" i="16" l="1"/>
  <c r="C51" i="16" s="1"/>
  <c r="F50" i="16"/>
  <c r="G50" i="16" s="1"/>
  <c r="D92" i="15"/>
  <c r="A93" i="15"/>
  <c r="B92" i="15"/>
  <c r="H50" i="15"/>
  <c r="J50" i="15" s="1"/>
  <c r="E50" i="15"/>
  <c r="I50" i="14"/>
  <c r="C51" i="14" s="1"/>
  <c r="F50" i="14"/>
  <c r="G50" i="14" s="1"/>
  <c r="D91" i="14"/>
  <c r="B91" i="14"/>
  <c r="A92" i="14"/>
  <c r="H51" i="16" l="1"/>
  <c r="J51" i="16" s="1"/>
  <c r="E51" i="16"/>
  <c r="B93" i="15"/>
  <c r="D93" i="15"/>
  <c r="A94" i="15"/>
  <c r="I50" i="15"/>
  <c r="C51" i="15" s="1"/>
  <c r="F50" i="15"/>
  <c r="G50" i="15" s="1"/>
  <c r="B92" i="14"/>
  <c r="A93" i="14"/>
  <c r="D92" i="14"/>
  <c r="H51" i="14"/>
  <c r="J51" i="14" s="1"/>
  <c r="E51" i="14"/>
  <c r="I51" i="16" l="1"/>
  <c r="C52" i="16" s="1"/>
  <c r="F51" i="16"/>
  <c r="G51" i="16" s="1"/>
  <c r="E51" i="15"/>
  <c r="H51" i="15"/>
  <c r="J51" i="15" s="1"/>
  <c r="D94" i="15"/>
  <c r="A95" i="15"/>
  <c r="B94" i="15"/>
  <c r="D93" i="14"/>
  <c r="B93" i="14"/>
  <c r="A94" i="14"/>
  <c r="I51" i="14"/>
  <c r="C52" i="14" s="1"/>
  <c r="F51" i="14"/>
  <c r="G51" i="14" s="1"/>
  <c r="H52" i="16" l="1"/>
  <c r="J52" i="16" s="1"/>
  <c r="E52" i="16"/>
  <c r="B95" i="15"/>
  <c r="A96" i="15"/>
  <c r="D95" i="15"/>
  <c r="F51" i="15"/>
  <c r="G51" i="15" s="1"/>
  <c r="I51" i="15"/>
  <c r="C52" i="15" s="1"/>
  <c r="H52" i="14"/>
  <c r="J52" i="14" s="1"/>
  <c r="E52" i="14"/>
  <c r="B94" i="14"/>
  <c r="D94" i="14"/>
  <c r="A95" i="14"/>
  <c r="I52" i="16" l="1"/>
  <c r="C53" i="16" s="1"/>
  <c r="F52" i="16"/>
  <c r="G52" i="16" s="1"/>
  <c r="E52" i="15"/>
  <c r="H52" i="15"/>
  <c r="J52" i="15" s="1"/>
  <c r="D96" i="15"/>
  <c r="A97" i="15"/>
  <c r="B96" i="15"/>
  <c r="D95" i="14"/>
  <c r="B95" i="14"/>
  <c r="A96" i="14"/>
  <c r="I52" i="14"/>
  <c r="C53" i="14" s="1"/>
  <c r="F52" i="14"/>
  <c r="G52" i="14" s="1"/>
  <c r="H53" i="16" l="1"/>
  <c r="J53" i="16" s="1"/>
  <c r="E53" i="16"/>
  <c r="B97" i="15"/>
  <c r="D97" i="15"/>
  <c r="A98" i="15"/>
  <c r="F52" i="15"/>
  <c r="G52" i="15" s="1"/>
  <c r="I52" i="15"/>
  <c r="C53" i="15" s="1"/>
  <c r="B96" i="14"/>
  <c r="D96" i="14"/>
  <c r="A97" i="14"/>
  <c r="H53" i="14"/>
  <c r="J53" i="14" s="1"/>
  <c r="E53" i="14"/>
  <c r="I53" i="16" l="1"/>
  <c r="C54" i="16" s="1"/>
  <c r="F53" i="16"/>
  <c r="G53" i="16" s="1"/>
  <c r="H53" i="15"/>
  <c r="J53" i="15" s="1"/>
  <c r="E53" i="15"/>
  <c r="D98" i="15"/>
  <c r="A99" i="15"/>
  <c r="B98" i="15"/>
  <c r="D97" i="14"/>
  <c r="B97" i="14"/>
  <c r="A98" i="14"/>
  <c r="F53" i="14"/>
  <c r="G53" i="14" s="1"/>
  <c r="I53" i="14"/>
  <c r="C54" i="14" s="1"/>
  <c r="H54" i="16" l="1"/>
  <c r="J54" i="16" s="1"/>
  <c r="E54" i="16"/>
  <c r="I53" i="15"/>
  <c r="C54" i="15" s="1"/>
  <c r="F53" i="15"/>
  <c r="G53" i="15" s="1"/>
  <c r="B99" i="15"/>
  <c r="A100" i="15"/>
  <c r="D99" i="15"/>
  <c r="B98" i="14"/>
  <c r="A99" i="14"/>
  <c r="D98" i="14"/>
  <c r="H54" i="14"/>
  <c r="J54" i="14" s="1"/>
  <c r="E54" i="14"/>
  <c r="F54" i="16" l="1"/>
  <c r="G54" i="16" s="1"/>
  <c r="I54" i="16"/>
  <c r="C55" i="16" s="1"/>
  <c r="D100" i="15"/>
  <c r="A101" i="15"/>
  <c r="B100" i="15"/>
  <c r="H54" i="15"/>
  <c r="J54" i="15" s="1"/>
  <c r="E54" i="15"/>
  <c r="I54" i="14"/>
  <c r="C55" i="14" s="1"/>
  <c r="F54" i="14"/>
  <c r="G54" i="14" s="1"/>
  <c r="D99" i="14"/>
  <c r="A100" i="14"/>
  <c r="B99" i="14"/>
  <c r="E55" i="16" l="1"/>
  <c r="H55" i="16"/>
  <c r="J55" i="16" s="1"/>
  <c r="B101" i="15"/>
  <c r="D101" i="15"/>
  <c r="A102" i="15"/>
  <c r="I54" i="15"/>
  <c r="C55" i="15" s="1"/>
  <c r="F54" i="15"/>
  <c r="G54" i="15" s="1"/>
  <c r="B100" i="14"/>
  <c r="A101" i="14"/>
  <c r="D100" i="14"/>
  <c r="E55" i="14"/>
  <c r="H55" i="14"/>
  <c r="J55" i="14" s="1"/>
  <c r="F55" i="16" l="1"/>
  <c r="G55" i="16" s="1"/>
  <c r="I55" i="16"/>
  <c r="C56" i="16" s="1"/>
  <c r="H55" i="15"/>
  <c r="J55" i="15" s="1"/>
  <c r="E55" i="15"/>
  <c r="D102" i="15"/>
  <c r="A103" i="15"/>
  <c r="B102" i="15"/>
  <c r="I55" i="14"/>
  <c r="C56" i="14" s="1"/>
  <c r="F55" i="14"/>
  <c r="G55" i="14" s="1"/>
  <c r="D101" i="14"/>
  <c r="B101" i="14"/>
  <c r="A102" i="14"/>
  <c r="H56" i="16" l="1"/>
  <c r="J56" i="16" s="1"/>
  <c r="E56" i="16"/>
  <c r="I55" i="15"/>
  <c r="C56" i="15" s="1"/>
  <c r="F55" i="15"/>
  <c r="G55" i="15" s="1"/>
  <c r="B103" i="15"/>
  <c r="D103" i="15"/>
  <c r="A104" i="15"/>
  <c r="B102" i="14"/>
  <c r="A103" i="14"/>
  <c r="D102" i="14"/>
  <c r="H56" i="14"/>
  <c r="J56" i="14" s="1"/>
  <c r="E56" i="14"/>
  <c r="I56" i="16" l="1"/>
  <c r="C57" i="16" s="1"/>
  <c r="F56" i="16"/>
  <c r="G56" i="16" s="1"/>
  <c r="H56" i="15"/>
  <c r="J56" i="15" s="1"/>
  <c r="E56" i="15"/>
  <c r="D104" i="15"/>
  <c r="A105" i="15"/>
  <c r="B104" i="15"/>
  <c r="D103" i="14"/>
  <c r="A104" i="14"/>
  <c r="B103" i="14"/>
  <c r="F56" i="14"/>
  <c r="G56" i="14" s="1"/>
  <c r="I56" i="14"/>
  <c r="C57" i="14" s="1"/>
  <c r="H57" i="16" l="1"/>
  <c r="J57" i="16" s="1"/>
  <c r="E57" i="16"/>
  <c r="F56" i="15"/>
  <c r="G56" i="15" s="1"/>
  <c r="I56" i="15"/>
  <c r="C57" i="15" s="1"/>
  <c r="B105" i="15"/>
  <c r="D105" i="15"/>
  <c r="A106" i="15"/>
  <c r="H57" i="14"/>
  <c r="J57" i="14" s="1"/>
  <c r="E57" i="14"/>
  <c r="B104" i="14"/>
  <c r="D104" i="14"/>
  <c r="A105" i="14"/>
  <c r="I57" i="16" l="1"/>
  <c r="C58" i="16" s="1"/>
  <c r="F57" i="16"/>
  <c r="G57" i="16" s="1"/>
  <c r="E57" i="15"/>
  <c r="H57" i="15"/>
  <c r="J57" i="15" s="1"/>
  <c r="D106" i="15"/>
  <c r="A107" i="15"/>
  <c r="B106" i="15"/>
  <c r="F57" i="14"/>
  <c r="G57" i="14" s="1"/>
  <c r="I57" i="14"/>
  <c r="C58" i="14" s="1"/>
  <c r="D105" i="14"/>
  <c r="A106" i="14"/>
  <c r="B105" i="14"/>
  <c r="H58" i="16" l="1"/>
  <c r="J58" i="16" s="1"/>
  <c r="E58" i="16"/>
  <c r="F57" i="15"/>
  <c r="G57" i="15" s="1"/>
  <c r="I57" i="15"/>
  <c r="C58" i="15" s="1"/>
  <c r="B107" i="15"/>
  <c r="A108" i="15"/>
  <c r="D107" i="15"/>
  <c r="H58" i="14"/>
  <c r="J58" i="14" s="1"/>
  <c r="E58" i="14"/>
  <c r="B106" i="14"/>
  <c r="A107" i="14"/>
  <c r="D106" i="14"/>
  <c r="F58" i="16" l="1"/>
  <c r="G58" i="16" s="1"/>
  <c r="I58" i="16"/>
  <c r="C59" i="16" s="1"/>
  <c r="D108" i="15"/>
  <c r="A109" i="15"/>
  <c r="B108" i="15"/>
  <c r="E58" i="15"/>
  <c r="H58" i="15"/>
  <c r="J58" i="15" s="1"/>
  <c r="I58" i="14"/>
  <c r="C59" i="14" s="1"/>
  <c r="F58" i="14"/>
  <c r="G58" i="14" s="1"/>
  <c r="D107" i="14"/>
  <c r="A108" i="14"/>
  <c r="B107" i="14"/>
  <c r="E59" i="16" l="1"/>
  <c r="H59" i="16"/>
  <c r="J59" i="16" s="1"/>
  <c r="B109" i="15"/>
  <c r="D109" i="15"/>
  <c r="A110" i="15"/>
  <c r="I58" i="15"/>
  <c r="C59" i="15" s="1"/>
  <c r="F58" i="15"/>
  <c r="G58" i="15" s="1"/>
  <c r="B108" i="14"/>
  <c r="A109" i="14"/>
  <c r="D108" i="14"/>
  <c r="H59" i="14"/>
  <c r="J59" i="14" s="1"/>
  <c r="E59" i="14"/>
  <c r="I59" i="16" l="1"/>
  <c r="C60" i="16" s="1"/>
  <c r="F59" i="16"/>
  <c r="G59" i="16" s="1"/>
  <c r="E59" i="15"/>
  <c r="H59" i="15"/>
  <c r="J59" i="15" s="1"/>
  <c r="D110" i="15"/>
  <c r="A111" i="15"/>
  <c r="B110" i="15"/>
  <c r="D109" i="14"/>
  <c r="B109" i="14"/>
  <c r="A110" i="14"/>
  <c r="F59" i="14"/>
  <c r="G59" i="14" s="1"/>
  <c r="I59" i="14"/>
  <c r="C60" i="14" s="1"/>
  <c r="H60" i="16" l="1"/>
  <c r="J60" i="16" s="1"/>
  <c r="E60" i="16"/>
  <c r="B111" i="15"/>
  <c r="A112" i="15"/>
  <c r="D111" i="15"/>
  <c r="F59" i="15"/>
  <c r="G59" i="15" s="1"/>
  <c r="I59" i="15"/>
  <c r="C60" i="15" s="1"/>
  <c r="H60" i="14"/>
  <c r="J60" i="14" s="1"/>
  <c r="E60" i="14"/>
  <c r="B110" i="14"/>
  <c r="A111" i="14"/>
  <c r="D110" i="14"/>
  <c r="I60" i="16" l="1"/>
  <c r="C61" i="16" s="1"/>
  <c r="F60" i="16"/>
  <c r="G60" i="16" s="1"/>
  <c r="D112" i="15"/>
  <c r="A113" i="15"/>
  <c r="B112" i="15"/>
  <c r="H60" i="15"/>
  <c r="J60" i="15" s="1"/>
  <c r="E60" i="15"/>
  <c r="I60" i="14"/>
  <c r="C61" i="14" s="1"/>
  <c r="F60" i="14"/>
  <c r="G60" i="14" s="1"/>
  <c r="D111" i="14"/>
  <c r="B111" i="14"/>
  <c r="A112" i="14"/>
  <c r="H61" i="16" l="1"/>
  <c r="J61" i="16" s="1"/>
  <c r="E61" i="16"/>
  <c r="F60" i="15"/>
  <c r="G60" i="15" s="1"/>
  <c r="I60" i="15"/>
  <c r="C61" i="15" s="1"/>
  <c r="B113" i="15"/>
  <c r="D113" i="15"/>
  <c r="A114" i="15"/>
  <c r="B112" i="14"/>
  <c r="D112" i="14"/>
  <c r="A113" i="14"/>
  <c r="H61" i="14"/>
  <c r="J61" i="14" s="1"/>
  <c r="E61" i="14"/>
  <c r="I61" i="16" l="1"/>
  <c r="C62" i="16" s="1"/>
  <c r="F61" i="16"/>
  <c r="G61" i="16" s="1"/>
  <c r="D114" i="15"/>
  <c r="A115" i="15"/>
  <c r="B114" i="15"/>
  <c r="H61" i="15"/>
  <c r="J61" i="15" s="1"/>
  <c r="E61" i="15"/>
  <c r="D113" i="14"/>
  <c r="A114" i="14"/>
  <c r="B113" i="14"/>
  <c r="F61" i="14"/>
  <c r="G61" i="14" s="1"/>
  <c r="I61" i="14"/>
  <c r="C62" i="14" s="1"/>
  <c r="H62" i="16" l="1"/>
  <c r="J62" i="16" s="1"/>
  <c r="E62" i="16"/>
  <c r="I61" i="15"/>
  <c r="C62" i="15" s="1"/>
  <c r="F61" i="15"/>
  <c r="G61" i="15" s="1"/>
  <c r="B115" i="15"/>
  <c r="D115" i="15"/>
  <c r="A116" i="15"/>
  <c r="B114" i="14"/>
  <c r="A115" i="14"/>
  <c r="D114" i="14"/>
  <c r="H62" i="14"/>
  <c r="J62" i="14" s="1"/>
  <c r="E62" i="14"/>
  <c r="I62" i="16" l="1"/>
  <c r="C63" i="16" s="1"/>
  <c r="F62" i="16"/>
  <c r="G62" i="16" s="1"/>
  <c r="D116" i="15"/>
  <c r="A117" i="15"/>
  <c r="B116" i="15"/>
  <c r="H62" i="15"/>
  <c r="J62" i="15" s="1"/>
  <c r="E62" i="15"/>
  <c r="F62" i="14"/>
  <c r="G62" i="14" s="1"/>
  <c r="I62" i="14"/>
  <c r="C63" i="14" s="1"/>
  <c r="D115" i="14"/>
  <c r="A116" i="14"/>
  <c r="B115" i="14"/>
  <c r="H63" i="16" l="1"/>
  <c r="J63" i="16" s="1"/>
  <c r="E63" i="16"/>
  <c r="F62" i="15"/>
  <c r="G62" i="15" s="1"/>
  <c r="I62" i="15"/>
  <c r="C63" i="15" s="1"/>
  <c r="B117" i="15"/>
  <c r="D117" i="15"/>
  <c r="A118" i="15"/>
  <c r="B116" i="14"/>
  <c r="D116" i="14"/>
  <c r="A117" i="14"/>
  <c r="H63" i="14"/>
  <c r="J63" i="14" s="1"/>
  <c r="E63" i="14"/>
  <c r="I63" i="16" l="1"/>
  <c r="C64" i="16" s="1"/>
  <c r="F63" i="16"/>
  <c r="G63" i="16" s="1"/>
  <c r="D118" i="15"/>
  <c r="A119" i="15"/>
  <c r="B118" i="15"/>
  <c r="H63" i="15"/>
  <c r="J63" i="15" s="1"/>
  <c r="E63" i="15"/>
  <c r="F63" i="14"/>
  <c r="G63" i="14" s="1"/>
  <c r="I63" i="14"/>
  <c r="C64" i="14" s="1"/>
  <c r="D117" i="14"/>
  <c r="B117" i="14"/>
  <c r="A118" i="14"/>
  <c r="H64" i="16" l="1"/>
  <c r="J64" i="16" s="1"/>
  <c r="E64" i="16"/>
  <c r="B119" i="15"/>
  <c r="D119" i="15"/>
  <c r="A120" i="15"/>
  <c r="I63" i="15"/>
  <c r="C64" i="15" s="1"/>
  <c r="F63" i="15"/>
  <c r="G63" i="15" s="1"/>
  <c r="B118" i="14"/>
  <c r="A119" i="14"/>
  <c r="D118" i="14"/>
  <c r="H64" i="14"/>
  <c r="J64" i="14" s="1"/>
  <c r="E64" i="14"/>
  <c r="F64" i="16" l="1"/>
  <c r="G64" i="16" s="1"/>
  <c r="I64" i="16"/>
  <c r="C65" i="16" s="1"/>
  <c r="D120" i="15"/>
  <c r="A121" i="15"/>
  <c r="B120" i="15"/>
  <c r="H64" i="15"/>
  <c r="J64" i="15" s="1"/>
  <c r="E64" i="15"/>
  <c r="D119" i="14"/>
  <c r="A120" i="14"/>
  <c r="B119" i="14"/>
  <c r="I64" i="14"/>
  <c r="C65" i="14" s="1"/>
  <c r="F64" i="14"/>
  <c r="G64" i="14" s="1"/>
  <c r="H65" i="16" l="1"/>
  <c r="J65" i="16" s="1"/>
  <c r="E65" i="16"/>
  <c r="I64" i="15"/>
  <c r="C65" i="15" s="1"/>
  <c r="F64" i="15"/>
  <c r="G64" i="15" s="1"/>
  <c r="B121" i="15"/>
  <c r="D121" i="15"/>
  <c r="A122" i="15"/>
  <c r="E65" i="14"/>
  <c r="H65" i="14"/>
  <c r="J65" i="14" s="1"/>
  <c r="B120" i="14"/>
  <c r="D120" i="14"/>
  <c r="A121" i="14"/>
  <c r="F65" i="16" l="1"/>
  <c r="G65" i="16" s="1"/>
  <c r="I65" i="16"/>
  <c r="C66" i="16" s="1"/>
  <c r="D122" i="15"/>
  <c r="A123" i="15"/>
  <c r="B122" i="15"/>
  <c r="E65" i="15"/>
  <c r="H65" i="15"/>
  <c r="J65" i="15" s="1"/>
  <c r="D121" i="14"/>
  <c r="A122" i="14"/>
  <c r="B121" i="14"/>
  <c r="F65" i="14"/>
  <c r="G65" i="14" s="1"/>
  <c r="I65" i="14"/>
  <c r="C66" i="14" s="1"/>
  <c r="H66" i="16" l="1"/>
  <c r="J66" i="16" s="1"/>
  <c r="E66" i="16"/>
  <c r="F65" i="15"/>
  <c r="G65" i="15" s="1"/>
  <c r="I65" i="15"/>
  <c r="C66" i="15" s="1"/>
  <c r="B123" i="15"/>
  <c r="D123" i="15"/>
  <c r="A124" i="15"/>
  <c r="H66" i="14"/>
  <c r="J66" i="14" s="1"/>
  <c r="E66" i="14"/>
  <c r="A123" i="14"/>
  <c r="B122" i="14"/>
  <c r="D122" i="14"/>
  <c r="I66" i="16" l="1"/>
  <c r="C67" i="16" s="1"/>
  <c r="F66" i="16"/>
  <c r="G66" i="16" s="1"/>
  <c r="D124" i="15"/>
  <c r="A125" i="15"/>
  <c r="B124" i="15"/>
  <c r="E66" i="15"/>
  <c r="H66" i="15"/>
  <c r="J66" i="15" s="1"/>
  <c r="I66" i="14"/>
  <c r="C67" i="14" s="1"/>
  <c r="F66" i="14"/>
  <c r="G66" i="14" s="1"/>
  <c r="D123" i="14"/>
  <c r="A124" i="14"/>
  <c r="B123" i="14"/>
  <c r="H67" i="16" l="1"/>
  <c r="J67" i="16" s="1"/>
  <c r="E67" i="16"/>
  <c r="B125" i="15"/>
  <c r="D125" i="15"/>
  <c r="A126" i="15"/>
  <c r="I66" i="15"/>
  <c r="C67" i="15" s="1"/>
  <c r="F66" i="15"/>
  <c r="G66" i="15" s="1"/>
  <c r="A125" i="14"/>
  <c r="B124" i="14"/>
  <c r="D124" i="14"/>
  <c r="H67" i="14"/>
  <c r="J67" i="14" s="1"/>
  <c r="E67" i="14"/>
  <c r="I67" i="16" l="1"/>
  <c r="C68" i="16" s="1"/>
  <c r="F67" i="16"/>
  <c r="G67" i="16" s="1"/>
  <c r="H67" i="15"/>
  <c r="J67" i="15" s="1"/>
  <c r="E67" i="15"/>
  <c r="D126" i="15"/>
  <c r="A127" i="15"/>
  <c r="B126" i="15"/>
  <c r="F67" i="14"/>
  <c r="G67" i="14" s="1"/>
  <c r="I67" i="14"/>
  <c r="C68" i="14" s="1"/>
  <c r="D125" i="14"/>
  <c r="A126" i="14"/>
  <c r="B125" i="14"/>
  <c r="H68" i="16" l="1"/>
  <c r="J68" i="16" s="1"/>
  <c r="E68" i="16"/>
  <c r="F67" i="15"/>
  <c r="G67" i="15" s="1"/>
  <c r="I67" i="15"/>
  <c r="C68" i="15" s="1"/>
  <c r="B127" i="15"/>
  <c r="A128" i="15"/>
  <c r="D127" i="15"/>
  <c r="H68" i="14"/>
  <c r="J68" i="14" s="1"/>
  <c r="E68" i="14"/>
  <c r="A127" i="14"/>
  <c r="B126" i="14"/>
  <c r="D126" i="14"/>
  <c r="I68" i="16" l="1"/>
  <c r="C69" i="16" s="1"/>
  <c r="F68" i="16"/>
  <c r="G68" i="16" s="1"/>
  <c r="H68" i="15"/>
  <c r="J68" i="15" s="1"/>
  <c r="E68" i="15"/>
  <c r="D128" i="15"/>
  <c r="A129" i="15"/>
  <c r="B128" i="15"/>
  <c r="F68" i="14"/>
  <c r="G68" i="14" s="1"/>
  <c r="I68" i="14"/>
  <c r="C69" i="14" s="1"/>
  <c r="D127" i="14"/>
  <c r="A128" i="14"/>
  <c r="B127" i="14"/>
  <c r="H69" i="16" l="1"/>
  <c r="J69" i="16" s="1"/>
  <c r="E69" i="16"/>
  <c r="F68" i="15"/>
  <c r="G68" i="15" s="1"/>
  <c r="I68" i="15"/>
  <c r="C69" i="15" s="1"/>
  <c r="B129" i="15"/>
  <c r="D129" i="15"/>
  <c r="A130" i="15"/>
  <c r="H69" i="14"/>
  <c r="J69" i="14" s="1"/>
  <c r="E69" i="14"/>
  <c r="A129" i="14"/>
  <c r="B128" i="14"/>
  <c r="D128" i="14"/>
  <c r="I69" i="16" l="1"/>
  <c r="C70" i="16" s="1"/>
  <c r="F69" i="16"/>
  <c r="G69" i="16" s="1"/>
  <c r="E69" i="15"/>
  <c r="H69" i="15"/>
  <c r="J69" i="15" s="1"/>
  <c r="D130" i="15"/>
  <c r="A131" i="15"/>
  <c r="B130" i="15"/>
  <c r="D129" i="14"/>
  <c r="A130" i="14"/>
  <c r="B129" i="14"/>
  <c r="F69" i="14"/>
  <c r="G69" i="14" s="1"/>
  <c r="I69" i="14"/>
  <c r="C70" i="14" s="1"/>
  <c r="H70" i="16" l="1"/>
  <c r="J70" i="16" s="1"/>
  <c r="E70" i="16"/>
  <c r="B131" i="15"/>
  <c r="D131" i="15"/>
  <c r="A132" i="15"/>
  <c r="I69" i="15"/>
  <c r="C70" i="15" s="1"/>
  <c r="F69" i="15"/>
  <c r="G69" i="15" s="1"/>
  <c r="A131" i="14"/>
  <c r="B130" i="14"/>
  <c r="D130" i="14"/>
  <c r="H70" i="14"/>
  <c r="J70" i="14" s="1"/>
  <c r="E70" i="14"/>
  <c r="I70" i="16" l="1"/>
  <c r="C71" i="16" s="1"/>
  <c r="F70" i="16"/>
  <c r="G70" i="16" s="1"/>
  <c r="H70" i="15"/>
  <c r="J70" i="15" s="1"/>
  <c r="E70" i="15"/>
  <c r="D132" i="15"/>
  <c r="A133" i="15"/>
  <c r="B132" i="15"/>
  <c r="I70" i="14"/>
  <c r="C71" i="14" s="1"/>
  <c r="F70" i="14"/>
  <c r="G70" i="14" s="1"/>
  <c r="D131" i="14"/>
  <c r="A132" i="14"/>
  <c r="B131" i="14"/>
  <c r="E71" i="16" l="1"/>
  <c r="H71" i="16"/>
  <c r="J71" i="16" s="1"/>
  <c r="B133" i="15"/>
  <c r="D133" i="15"/>
  <c r="A134" i="15"/>
  <c r="F70" i="15"/>
  <c r="G70" i="15" s="1"/>
  <c r="I70" i="15"/>
  <c r="C71" i="15" s="1"/>
  <c r="A133" i="14"/>
  <c r="B132" i="14"/>
  <c r="D132" i="14"/>
  <c r="H71" i="14"/>
  <c r="J71" i="14" s="1"/>
  <c r="E71" i="14"/>
  <c r="F71" i="16" l="1"/>
  <c r="G71" i="16" s="1"/>
  <c r="I71" i="16"/>
  <c r="C72" i="16" s="1"/>
  <c r="D134" i="15"/>
  <c r="A135" i="15"/>
  <c r="B134" i="15"/>
  <c r="H71" i="15"/>
  <c r="J71" i="15" s="1"/>
  <c r="E71" i="15"/>
  <c r="F71" i="14"/>
  <c r="G71" i="14" s="1"/>
  <c r="I71" i="14"/>
  <c r="C72" i="14" s="1"/>
  <c r="D133" i="14"/>
  <c r="A134" i="14"/>
  <c r="B133" i="14"/>
  <c r="H72" i="16" l="1"/>
  <c r="J72" i="16" s="1"/>
  <c r="E72" i="16"/>
  <c r="F71" i="15"/>
  <c r="G71" i="15" s="1"/>
  <c r="I71" i="15"/>
  <c r="C72" i="15" s="1"/>
  <c r="B135" i="15"/>
  <c r="D135" i="15"/>
  <c r="A136" i="15"/>
  <c r="H72" i="14"/>
  <c r="J72" i="14" s="1"/>
  <c r="E72" i="14"/>
  <c r="A135" i="14"/>
  <c r="B134" i="14"/>
  <c r="D134" i="14"/>
  <c r="F72" i="16" l="1"/>
  <c r="G72" i="16" s="1"/>
  <c r="I72" i="16"/>
  <c r="C73" i="16" s="1"/>
  <c r="H72" i="15"/>
  <c r="J72" i="15" s="1"/>
  <c r="E72" i="15"/>
  <c r="D136" i="15"/>
  <c r="A137" i="15"/>
  <c r="B136" i="15"/>
  <c r="D135" i="14"/>
  <c r="A136" i="14"/>
  <c r="B135" i="14"/>
  <c r="I72" i="14"/>
  <c r="C73" i="14" s="1"/>
  <c r="F72" i="14"/>
  <c r="G72" i="14" s="1"/>
  <c r="H73" i="16" l="1"/>
  <c r="J73" i="16" s="1"/>
  <c r="E73" i="16"/>
  <c r="I72" i="15"/>
  <c r="C73" i="15" s="1"/>
  <c r="F72" i="15"/>
  <c r="G72" i="15" s="1"/>
  <c r="B137" i="15"/>
  <c r="D137" i="15"/>
  <c r="A138" i="15"/>
  <c r="H73" i="14"/>
  <c r="J73" i="14" s="1"/>
  <c r="E73" i="14"/>
  <c r="A137" i="14"/>
  <c r="B136" i="14"/>
  <c r="D136" i="14"/>
  <c r="F73" i="16" l="1"/>
  <c r="G73" i="16" s="1"/>
  <c r="I73" i="16"/>
  <c r="C74" i="16" s="1"/>
  <c r="E73" i="15"/>
  <c r="H73" i="15"/>
  <c r="J73" i="15" s="1"/>
  <c r="D138" i="15"/>
  <c r="A139" i="15"/>
  <c r="B138" i="15"/>
  <c r="D137" i="14"/>
  <c r="A138" i="14"/>
  <c r="B137" i="14"/>
  <c r="F73" i="14"/>
  <c r="G73" i="14" s="1"/>
  <c r="I73" i="14"/>
  <c r="C74" i="14" s="1"/>
  <c r="H74" i="16" l="1"/>
  <c r="J74" i="16" s="1"/>
  <c r="E74" i="16"/>
  <c r="B139" i="15"/>
  <c r="D139" i="15"/>
  <c r="A140" i="15"/>
  <c r="I73" i="15"/>
  <c r="C74" i="15" s="1"/>
  <c r="F73" i="15"/>
  <c r="G73" i="15" s="1"/>
  <c r="H74" i="14"/>
  <c r="J74" i="14" s="1"/>
  <c r="E74" i="14"/>
  <c r="A139" i="14"/>
  <c r="B138" i="14"/>
  <c r="D138" i="14"/>
  <c r="F74" i="16" l="1"/>
  <c r="G74" i="16" s="1"/>
  <c r="I74" i="16"/>
  <c r="C75" i="16" s="1"/>
  <c r="H74" i="15"/>
  <c r="J74" i="15" s="1"/>
  <c r="E74" i="15"/>
  <c r="D140" i="15"/>
  <c r="A141" i="15"/>
  <c r="B140" i="15"/>
  <c r="D139" i="14"/>
  <c r="A140" i="14"/>
  <c r="B139" i="14"/>
  <c r="I74" i="14"/>
  <c r="C75" i="14" s="1"/>
  <c r="F74" i="14"/>
  <c r="G74" i="14" s="1"/>
  <c r="H75" i="16" l="1"/>
  <c r="J75" i="16" s="1"/>
  <c r="E75" i="16"/>
  <c r="I74" i="15"/>
  <c r="C75" i="15" s="1"/>
  <c r="F74" i="15"/>
  <c r="G74" i="15" s="1"/>
  <c r="B141" i="15"/>
  <c r="D141" i="15"/>
  <c r="A142" i="15"/>
  <c r="H75" i="14"/>
  <c r="J75" i="14" s="1"/>
  <c r="E75" i="14"/>
  <c r="A141" i="14"/>
  <c r="B140" i="14"/>
  <c r="D140" i="14"/>
  <c r="F75" i="16" l="1"/>
  <c r="G75" i="16" s="1"/>
  <c r="I75" i="16"/>
  <c r="C76" i="16" s="1"/>
  <c r="D142" i="15"/>
  <c r="A143" i="15"/>
  <c r="B142" i="15"/>
  <c r="H75" i="15"/>
  <c r="J75" i="15" s="1"/>
  <c r="E75" i="15"/>
  <c r="D141" i="14"/>
  <c r="A142" i="14"/>
  <c r="B141" i="14"/>
  <c r="F75" i="14"/>
  <c r="G75" i="14" s="1"/>
  <c r="I75" i="14"/>
  <c r="C76" i="14" s="1"/>
  <c r="H76" i="16" l="1"/>
  <c r="J76" i="16" s="1"/>
  <c r="E76" i="16"/>
  <c r="I75" i="15"/>
  <c r="C76" i="15" s="1"/>
  <c r="F75" i="15"/>
  <c r="G75" i="15" s="1"/>
  <c r="B143" i="15"/>
  <c r="A144" i="15"/>
  <c r="D143" i="15"/>
  <c r="H76" i="14"/>
  <c r="J76" i="14" s="1"/>
  <c r="E76" i="14"/>
  <c r="A143" i="14"/>
  <c r="B142" i="14"/>
  <c r="D142" i="14"/>
  <c r="I76" i="16" l="1"/>
  <c r="C77" i="16" s="1"/>
  <c r="F76" i="16"/>
  <c r="G76" i="16" s="1"/>
  <c r="D144" i="15"/>
  <c r="A145" i="15"/>
  <c r="B144" i="15"/>
  <c r="H76" i="15"/>
  <c r="J76" i="15" s="1"/>
  <c r="E76" i="15"/>
  <c r="D143" i="14"/>
  <c r="A144" i="14"/>
  <c r="B143" i="14"/>
  <c r="I76" i="14"/>
  <c r="C77" i="14" s="1"/>
  <c r="F76" i="14"/>
  <c r="G76" i="14" s="1"/>
  <c r="E77" i="16" l="1"/>
  <c r="H77" i="16"/>
  <c r="J77" i="16" s="1"/>
  <c r="B145" i="15"/>
  <c r="D145" i="15"/>
  <c r="A146" i="15"/>
  <c r="F76" i="15"/>
  <c r="G76" i="15" s="1"/>
  <c r="I76" i="15"/>
  <c r="C77" i="15" s="1"/>
  <c r="B144" i="14"/>
  <c r="A145" i="14"/>
  <c r="D144" i="14"/>
  <c r="H77" i="14"/>
  <c r="J77" i="14" s="1"/>
  <c r="E77" i="14"/>
  <c r="F77" i="16" l="1"/>
  <c r="G77" i="16" s="1"/>
  <c r="I77" i="16"/>
  <c r="C78" i="16" s="1"/>
  <c r="D146" i="15"/>
  <c r="A147" i="15"/>
  <c r="B146" i="15"/>
  <c r="H77" i="15"/>
  <c r="J77" i="15" s="1"/>
  <c r="E77" i="15"/>
  <c r="F77" i="14"/>
  <c r="G77" i="14" s="1"/>
  <c r="I77" i="14"/>
  <c r="C78" i="14" s="1"/>
  <c r="D145" i="14"/>
  <c r="A146" i="14"/>
  <c r="B145" i="14"/>
  <c r="H78" i="16" l="1"/>
  <c r="J78" i="16" s="1"/>
  <c r="E78" i="16"/>
  <c r="F77" i="15"/>
  <c r="G77" i="15" s="1"/>
  <c r="I77" i="15"/>
  <c r="C78" i="15" s="1"/>
  <c r="A148" i="15"/>
  <c r="B147" i="15"/>
  <c r="D147" i="15"/>
  <c r="E78" i="14"/>
  <c r="H78" i="14"/>
  <c r="J78" i="14" s="1"/>
  <c r="B146" i="14"/>
  <c r="A147" i="14"/>
  <c r="D146" i="14"/>
  <c r="F78" i="16" l="1"/>
  <c r="G78" i="16" s="1"/>
  <c r="I78" i="16"/>
  <c r="C79" i="16" s="1"/>
  <c r="B148" i="15"/>
  <c r="A149" i="15"/>
  <c r="D148" i="15"/>
  <c r="H78" i="15"/>
  <c r="J78" i="15" s="1"/>
  <c r="E78" i="15"/>
  <c r="D147" i="14"/>
  <c r="B147" i="14"/>
  <c r="A148" i="14"/>
  <c r="F78" i="14"/>
  <c r="G78" i="14" s="1"/>
  <c r="I78" i="14"/>
  <c r="C79" i="14" s="1"/>
  <c r="H79" i="16" l="1"/>
  <c r="J79" i="16" s="1"/>
  <c r="E79" i="16"/>
  <c r="F78" i="15"/>
  <c r="G78" i="15" s="1"/>
  <c r="I78" i="15"/>
  <c r="C79" i="15" s="1"/>
  <c r="D149" i="15"/>
  <c r="B149" i="15"/>
  <c r="A150" i="15"/>
  <c r="B148" i="14"/>
  <c r="A149" i="14"/>
  <c r="D148" i="14"/>
  <c r="H79" i="14"/>
  <c r="J79" i="14" s="1"/>
  <c r="E79" i="14"/>
  <c r="F79" i="16" l="1"/>
  <c r="G79" i="16" s="1"/>
  <c r="I79" i="16"/>
  <c r="C80" i="16" s="1"/>
  <c r="B150" i="15"/>
  <c r="A151" i="15"/>
  <c r="D150" i="15"/>
  <c r="H79" i="15"/>
  <c r="J79" i="15" s="1"/>
  <c r="E79" i="15"/>
  <c r="I79" i="14"/>
  <c r="C80" i="14" s="1"/>
  <c r="F79" i="14"/>
  <c r="G79" i="14" s="1"/>
  <c r="D149" i="14"/>
  <c r="B149" i="14"/>
  <c r="A150" i="14"/>
  <c r="H80" i="16" l="1"/>
  <c r="J80" i="16" s="1"/>
  <c r="E80" i="16"/>
  <c r="F79" i="15"/>
  <c r="G79" i="15" s="1"/>
  <c r="I79" i="15"/>
  <c r="C80" i="15" s="1"/>
  <c r="D151" i="15"/>
  <c r="B151" i="15"/>
  <c r="A152" i="15"/>
  <c r="B150" i="14"/>
  <c r="D150" i="14"/>
  <c r="A151" i="14"/>
  <c r="E80" i="14"/>
  <c r="H80" i="14"/>
  <c r="J80" i="14" s="1"/>
  <c r="I80" i="16" l="1"/>
  <c r="C81" i="16" s="1"/>
  <c r="F80" i="16"/>
  <c r="G80" i="16" s="1"/>
  <c r="B152" i="15"/>
  <c r="D152" i="15"/>
  <c r="A153" i="15"/>
  <c r="E80" i="15"/>
  <c r="H80" i="15"/>
  <c r="J80" i="15" s="1"/>
  <c r="F80" i="14"/>
  <c r="G80" i="14" s="1"/>
  <c r="I80" i="14"/>
  <c r="C81" i="14" s="1"/>
  <c r="D151" i="14"/>
  <c r="B151" i="14"/>
  <c r="A152" i="14"/>
  <c r="H81" i="16" l="1"/>
  <c r="J81" i="16" s="1"/>
  <c r="E81" i="16"/>
  <c r="D153" i="15"/>
  <c r="B153" i="15"/>
  <c r="A154" i="15"/>
  <c r="I80" i="15"/>
  <c r="C81" i="15" s="1"/>
  <c r="F80" i="15"/>
  <c r="G80" i="15" s="1"/>
  <c r="B152" i="14"/>
  <c r="A153" i="14"/>
  <c r="D152" i="14"/>
  <c r="H81" i="14"/>
  <c r="J81" i="14" s="1"/>
  <c r="E81" i="14"/>
  <c r="F81" i="16" l="1"/>
  <c r="G81" i="16" s="1"/>
  <c r="I81" i="16"/>
  <c r="C82" i="16" s="1"/>
  <c r="E81" i="15"/>
  <c r="H81" i="15"/>
  <c r="J81" i="15" s="1"/>
  <c r="B154" i="15"/>
  <c r="A155" i="15"/>
  <c r="D154" i="15"/>
  <c r="I81" i="14"/>
  <c r="C82" i="14" s="1"/>
  <c r="F81" i="14"/>
  <c r="G81" i="14" s="1"/>
  <c r="D153" i="14"/>
  <c r="A154" i="14"/>
  <c r="B153" i="14"/>
  <c r="H82" i="16" l="1"/>
  <c r="J82" i="16" s="1"/>
  <c r="E82" i="16"/>
  <c r="D155" i="15"/>
  <c r="A156" i="15"/>
  <c r="B155" i="15"/>
  <c r="F81" i="15"/>
  <c r="G81" i="15" s="1"/>
  <c r="I81" i="15"/>
  <c r="C82" i="15" s="1"/>
  <c r="B154" i="14"/>
  <c r="A155" i="14"/>
  <c r="D154" i="14"/>
  <c r="H82" i="14"/>
  <c r="J82" i="14" s="1"/>
  <c r="E82" i="14"/>
  <c r="F82" i="16" l="1"/>
  <c r="G82" i="16" s="1"/>
  <c r="I82" i="16"/>
  <c r="C83" i="16" s="1"/>
  <c r="B156" i="15"/>
  <c r="A157" i="15"/>
  <c r="D156" i="15"/>
  <c r="E82" i="15"/>
  <c r="H82" i="15"/>
  <c r="J82" i="15" s="1"/>
  <c r="D155" i="14"/>
  <c r="A156" i="14"/>
  <c r="B155" i="14"/>
  <c r="I82" i="14"/>
  <c r="C83" i="14" s="1"/>
  <c r="F82" i="14"/>
  <c r="G82" i="14" s="1"/>
  <c r="H83" i="16" l="1"/>
  <c r="J83" i="16" s="1"/>
  <c r="E83" i="16"/>
  <c r="D157" i="15"/>
  <c r="B157" i="15"/>
  <c r="A158" i="15"/>
  <c r="I82" i="15"/>
  <c r="C83" i="15" s="1"/>
  <c r="F82" i="15"/>
  <c r="G82" i="15" s="1"/>
  <c r="B156" i="14"/>
  <c r="D156" i="14"/>
  <c r="A157" i="14"/>
  <c r="H83" i="14"/>
  <c r="J83" i="14" s="1"/>
  <c r="E83" i="14"/>
  <c r="F83" i="16" l="1"/>
  <c r="G83" i="16" s="1"/>
  <c r="I83" i="16"/>
  <c r="C84" i="16" s="1"/>
  <c r="H83" i="15"/>
  <c r="J83" i="15" s="1"/>
  <c r="E83" i="15"/>
  <c r="B158" i="15"/>
  <c r="D158" i="15"/>
  <c r="A159" i="15"/>
  <c r="I83" i="14"/>
  <c r="C84" i="14" s="1"/>
  <c r="F83" i="14"/>
  <c r="G83" i="14" s="1"/>
  <c r="D157" i="14"/>
  <c r="A158" i="14"/>
  <c r="B157" i="14"/>
  <c r="H84" i="16" l="1"/>
  <c r="J84" i="16" s="1"/>
  <c r="E84" i="16"/>
  <c r="F83" i="15"/>
  <c r="G83" i="15" s="1"/>
  <c r="I83" i="15"/>
  <c r="C84" i="15" s="1"/>
  <c r="D159" i="15"/>
  <c r="B159" i="15"/>
  <c r="A160" i="15"/>
  <c r="B158" i="14"/>
  <c r="D158" i="14"/>
  <c r="A159" i="14"/>
  <c r="H84" i="14"/>
  <c r="J84" i="14" s="1"/>
  <c r="E84" i="14"/>
  <c r="I84" i="16" l="1"/>
  <c r="C85" i="16" s="1"/>
  <c r="F84" i="16"/>
  <c r="G84" i="16" s="1"/>
  <c r="B160" i="15"/>
  <c r="D160" i="15"/>
  <c r="A161" i="15"/>
  <c r="E84" i="15"/>
  <c r="H84" i="15"/>
  <c r="J84" i="15" s="1"/>
  <c r="D159" i="14"/>
  <c r="A160" i="14"/>
  <c r="B159" i="14"/>
  <c r="F84" i="14"/>
  <c r="G84" i="14" s="1"/>
  <c r="I84" i="14"/>
  <c r="C85" i="14" s="1"/>
  <c r="H85" i="16" l="1"/>
  <c r="J85" i="16" s="1"/>
  <c r="E85" i="16"/>
  <c r="D161" i="15"/>
  <c r="B161" i="15"/>
  <c r="A162" i="15"/>
  <c r="F84" i="15"/>
  <c r="G84" i="15" s="1"/>
  <c r="I84" i="15"/>
  <c r="C85" i="15" s="1"/>
  <c r="H85" i="14"/>
  <c r="J85" i="14" s="1"/>
  <c r="E85" i="14"/>
  <c r="B160" i="14"/>
  <c r="D160" i="14"/>
  <c r="A161" i="14"/>
  <c r="F85" i="16" l="1"/>
  <c r="G85" i="16" s="1"/>
  <c r="I85" i="16"/>
  <c r="C86" i="16" s="1"/>
  <c r="H85" i="15"/>
  <c r="J85" i="15" s="1"/>
  <c r="E85" i="15"/>
  <c r="B162" i="15"/>
  <c r="A163" i="15"/>
  <c r="D162" i="15"/>
  <c r="I85" i="14"/>
  <c r="C86" i="14" s="1"/>
  <c r="F85" i="14"/>
  <c r="G85" i="14" s="1"/>
  <c r="D161" i="14"/>
  <c r="A162" i="14"/>
  <c r="B161" i="14"/>
  <c r="H86" i="16" l="1"/>
  <c r="J86" i="16" s="1"/>
  <c r="E86" i="16"/>
  <c r="F85" i="15"/>
  <c r="G85" i="15" s="1"/>
  <c r="I85" i="15"/>
  <c r="C86" i="15" s="1"/>
  <c r="D163" i="15"/>
  <c r="A164" i="15"/>
  <c r="B163" i="15"/>
  <c r="E86" i="14"/>
  <c r="H86" i="14"/>
  <c r="J86" i="14" s="1"/>
  <c r="B162" i="14"/>
  <c r="D162" i="14"/>
  <c r="A163" i="14"/>
  <c r="I86" i="16" l="1"/>
  <c r="C87" i="16" s="1"/>
  <c r="F86" i="16"/>
  <c r="G86" i="16" s="1"/>
  <c r="B164" i="15"/>
  <c r="A165" i="15"/>
  <c r="D164" i="15"/>
  <c r="H86" i="15"/>
  <c r="J86" i="15" s="1"/>
  <c r="E86" i="15"/>
  <c r="D163" i="14"/>
  <c r="A164" i="14"/>
  <c r="B163" i="14"/>
  <c r="F86" i="14"/>
  <c r="G86" i="14" s="1"/>
  <c r="I86" i="14"/>
  <c r="C87" i="14" s="1"/>
  <c r="H87" i="16" l="1"/>
  <c r="J87" i="16" s="1"/>
  <c r="E87" i="16"/>
  <c r="D165" i="15"/>
  <c r="B165" i="15"/>
  <c r="A166" i="15"/>
  <c r="I86" i="15"/>
  <c r="C87" i="15" s="1"/>
  <c r="F86" i="15"/>
  <c r="G86" i="15" s="1"/>
  <c r="H87" i="14"/>
  <c r="J87" i="14" s="1"/>
  <c r="E87" i="14"/>
  <c r="B164" i="14"/>
  <c r="D164" i="14"/>
  <c r="A165" i="14"/>
  <c r="I87" i="16" l="1"/>
  <c r="C88" i="16" s="1"/>
  <c r="F87" i="16"/>
  <c r="G87" i="16" s="1"/>
  <c r="B166" i="15"/>
  <c r="A167" i="15"/>
  <c r="D166" i="15"/>
  <c r="H87" i="15"/>
  <c r="J87" i="15" s="1"/>
  <c r="E87" i="15"/>
  <c r="I87" i="14"/>
  <c r="C88" i="14" s="1"/>
  <c r="F87" i="14"/>
  <c r="G87" i="14" s="1"/>
  <c r="D165" i="14"/>
  <c r="A166" i="14"/>
  <c r="B165" i="14"/>
  <c r="H88" i="16" l="1"/>
  <c r="J88" i="16" s="1"/>
  <c r="E88" i="16"/>
  <c r="I87" i="15"/>
  <c r="C88" i="15" s="1"/>
  <c r="F87" i="15"/>
  <c r="G87" i="15" s="1"/>
  <c r="D167" i="15"/>
  <c r="B167" i="15"/>
  <c r="A168" i="15"/>
  <c r="B166" i="14"/>
  <c r="D166" i="14"/>
  <c r="A167" i="14"/>
  <c r="E88" i="14"/>
  <c r="H88" i="14"/>
  <c r="J88" i="14" s="1"/>
  <c r="I88" i="16" l="1"/>
  <c r="C89" i="16" s="1"/>
  <c r="F88" i="16"/>
  <c r="G88" i="16" s="1"/>
  <c r="B168" i="15"/>
  <c r="D168" i="15"/>
  <c r="A169" i="15"/>
  <c r="E88" i="15"/>
  <c r="H88" i="15"/>
  <c r="J88" i="15" s="1"/>
  <c r="I88" i="14"/>
  <c r="C89" i="14" s="1"/>
  <c r="F88" i="14"/>
  <c r="G88" i="14" s="1"/>
  <c r="D167" i="14"/>
  <c r="A168" i="14"/>
  <c r="B167" i="14"/>
  <c r="H89" i="16" l="1"/>
  <c r="J89" i="16" s="1"/>
  <c r="E89" i="16"/>
  <c r="D169" i="15"/>
  <c r="A170" i="15"/>
  <c r="B169" i="15"/>
  <c r="I88" i="15"/>
  <c r="C89" i="15" s="1"/>
  <c r="F88" i="15"/>
  <c r="G88" i="15" s="1"/>
  <c r="B168" i="14"/>
  <c r="D168" i="14"/>
  <c r="A169" i="14"/>
  <c r="H89" i="14"/>
  <c r="J89" i="14" s="1"/>
  <c r="E89" i="14"/>
  <c r="I89" i="16" l="1"/>
  <c r="C90" i="16" s="1"/>
  <c r="F89" i="16"/>
  <c r="G89" i="16" s="1"/>
  <c r="B170" i="15"/>
  <c r="D170" i="15"/>
  <c r="A171" i="15"/>
  <c r="H89" i="15"/>
  <c r="J89" i="15" s="1"/>
  <c r="E89" i="15"/>
  <c r="I89" i="14"/>
  <c r="C90" i="14" s="1"/>
  <c r="F89" i="14"/>
  <c r="G89" i="14" s="1"/>
  <c r="D169" i="14"/>
  <c r="A170" i="14"/>
  <c r="B169" i="14"/>
  <c r="H90" i="16" l="1"/>
  <c r="J90" i="16" s="1"/>
  <c r="E90" i="16"/>
  <c r="I89" i="15"/>
  <c r="C90" i="15" s="1"/>
  <c r="F89" i="15"/>
  <c r="G89" i="15" s="1"/>
  <c r="D171" i="15"/>
  <c r="A172" i="15"/>
  <c r="B171" i="15"/>
  <c r="H90" i="14"/>
  <c r="J90" i="14" s="1"/>
  <c r="E90" i="14"/>
  <c r="B170" i="14"/>
  <c r="D170" i="14"/>
  <c r="A171" i="14"/>
  <c r="I90" i="16" l="1"/>
  <c r="C91" i="16" s="1"/>
  <c r="F90" i="16"/>
  <c r="G90" i="16" s="1"/>
  <c r="B172" i="15"/>
  <c r="D172" i="15"/>
  <c r="A173" i="15"/>
  <c r="H90" i="15"/>
  <c r="J90" i="15" s="1"/>
  <c r="E90" i="15"/>
  <c r="D171" i="14"/>
  <c r="A172" i="14"/>
  <c r="B171" i="14"/>
  <c r="I90" i="14"/>
  <c r="C91" i="14" s="1"/>
  <c r="F90" i="14"/>
  <c r="G90" i="14" s="1"/>
  <c r="H91" i="16" l="1"/>
  <c r="J91" i="16" s="1"/>
  <c r="E91" i="16"/>
  <c r="D173" i="15"/>
  <c r="A174" i="15"/>
  <c r="B173" i="15"/>
  <c r="F90" i="15"/>
  <c r="G90" i="15" s="1"/>
  <c r="I90" i="15"/>
  <c r="C91" i="15" s="1"/>
  <c r="B172" i="14"/>
  <c r="D172" i="14"/>
  <c r="A173" i="14"/>
  <c r="H91" i="14"/>
  <c r="J91" i="14" s="1"/>
  <c r="E91" i="14"/>
  <c r="I91" i="16" l="1"/>
  <c r="C92" i="16" s="1"/>
  <c r="F91" i="16"/>
  <c r="G91" i="16" s="1"/>
  <c r="B174" i="15"/>
  <c r="D174" i="15"/>
  <c r="A175" i="15"/>
  <c r="H91" i="15"/>
  <c r="J91" i="15" s="1"/>
  <c r="E91" i="15"/>
  <c r="F91" i="14"/>
  <c r="G91" i="14" s="1"/>
  <c r="I91" i="14"/>
  <c r="C92" i="14" s="1"/>
  <c r="D173" i="14"/>
  <c r="A174" i="14"/>
  <c r="B173" i="14"/>
  <c r="H92" i="16" l="1"/>
  <c r="J92" i="16" s="1"/>
  <c r="E92" i="16"/>
  <c r="D175" i="15"/>
  <c r="A176" i="15"/>
  <c r="B175" i="15"/>
  <c r="F91" i="15"/>
  <c r="G91" i="15" s="1"/>
  <c r="I91" i="15"/>
  <c r="C92" i="15" s="1"/>
  <c r="B174" i="14"/>
  <c r="D174" i="14"/>
  <c r="A175" i="14"/>
  <c r="H92" i="14"/>
  <c r="J92" i="14" s="1"/>
  <c r="E92" i="14"/>
  <c r="F92" i="16" l="1"/>
  <c r="G92" i="16" s="1"/>
  <c r="I92" i="16"/>
  <c r="C93" i="16" s="1"/>
  <c r="E92" i="15"/>
  <c r="H92" i="15"/>
  <c r="J92" i="15" s="1"/>
  <c r="B176" i="15"/>
  <c r="D176" i="15"/>
  <c r="A177" i="15"/>
  <c r="F92" i="14"/>
  <c r="G92" i="14" s="1"/>
  <c r="I92" i="14"/>
  <c r="C93" i="14" s="1"/>
  <c r="D175" i="14"/>
  <c r="A176" i="14"/>
  <c r="B175" i="14"/>
  <c r="H93" i="16" l="1"/>
  <c r="J93" i="16" s="1"/>
  <c r="E93" i="16"/>
  <c r="F92" i="15"/>
  <c r="G92" i="15" s="1"/>
  <c r="I92" i="15"/>
  <c r="C93" i="15" s="1"/>
  <c r="D177" i="15"/>
  <c r="A178" i="15"/>
  <c r="B177" i="15"/>
  <c r="B176" i="14"/>
  <c r="D176" i="14"/>
  <c r="A177" i="14"/>
  <c r="H93" i="14"/>
  <c r="J93" i="14" s="1"/>
  <c r="E93" i="14"/>
  <c r="I93" i="16" l="1"/>
  <c r="C94" i="16" s="1"/>
  <c r="F93" i="16"/>
  <c r="G93" i="16" s="1"/>
  <c r="H93" i="15"/>
  <c r="J93" i="15" s="1"/>
  <c r="E93" i="15"/>
  <c r="B178" i="15"/>
  <c r="D178" i="15"/>
  <c r="A179" i="15"/>
  <c r="F93" i="14"/>
  <c r="G93" i="14" s="1"/>
  <c r="I93" i="14"/>
  <c r="C94" i="14" s="1"/>
  <c r="D177" i="14"/>
  <c r="A178" i="14"/>
  <c r="B177" i="14"/>
  <c r="H94" i="16" l="1"/>
  <c r="J94" i="16" s="1"/>
  <c r="E94" i="16"/>
  <c r="D179" i="15"/>
  <c r="A180" i="15"/>
  <c r="B179" i="15"/>
  <c r="F93" i="15"/>
  <c r="G93" i="15" s="1"/>
  <c r="I93" i="15"/>
  <c r="C94" i="15" s="1"/>
  <c r="H94" i="14"/>
  <c r="J94" i="14" s="1"/>
  <c r="E94" i="14"/>
  <c r="B178" i="14"/>
  <c r="D178" i="14"/>
  <c r="A179" i="14"/>
  <c r="I94" i="16" l="1"/>
  <c r="C95" i="16" s="1"/>
  <c r="F94" i="16"/>
  <c r="G94" i="16" s="1"/>
  <c r="H94" i="15"/>
  <c r="J94" i="15" s="1"/>
  <c r="E94" i="15"/>
  <c r="B180" i="15"/>
  <c r="D180" i="15"/>
  <c r="A181" i="15"/>
  <c r="D179" i="14"/>
  <c r="A180" i="14"/>
  <c r="B179" i="14"/>
  <c r="F94" i="14"/>
  <c r="G94" i="14" s="1"/>
  <c r="I94" i="14"/>
  <c r="C95" i="14" s="1"/>
  <c r="H95" i="16" l="1"/>
  <c r="J95" i="16" s="1"/>
  <c r="E95" i="16"/>
  <c r="D181" i="15"/>
  <c r="A182" i="15"/>
  <c r="B181" i="15"/>
  <c r="I94" i="15"/>
  <c r="C95" i="15" s="1"/>
  <c r="F94" i="15"/>
  <c r="G94" i="15" s="1"/>
  <c r="H95" i="14"/>
  <c r="J95" i="14" s="1"/>
  <c r="E95" i="14"/>
  <c r="B180" i="14"/>
  <c r="D180" i="14"/>
  <c r="A181" i="14"/>
  <c r="F95" i="16" l="1"/>
  <c r="G95" i="16" s="1"/>
  <c r="I95" i="16"/>
  <c r="C96" i="16" s="1"/>
  <c r="H95" i="15"/>
  <c r="J95" i="15" s="1"/>
  <c r="E95" i="15"/>
  <c r="B182" i="15"/>
  <c r="D182" i="15"/>
  <c r="A183" i="15"/>
  <c r="I95" i="14"/>
  <c r="C96" i="14" s="1"/>
  <c r="F95" i="14"/>
  <c r="G95" i="14" s="1"/>
  <c r="D181" i="14"/>
  <c r="A182" i="14"/>
  <c r="B181" i="14"/>
  <c r="H96" i="16" l="1"/>
  <c r="J96" i="16" s="1"/>
  <c r="E96" i="16"/>
  <c r="D183" i="15"/>
  <c r="A184" i="15"/>
  <c r="B183" i="15"/>
  <c r="F95" i="15"/>
  <c r="G95" i="15" s="1"/>
  <c r="I95" i="15"/>
  <c r="C96" i="15" s="1"/>
  <c r="B182" i="14"/>
  <c r="D182" i="14"/>
  <c r="A183" i="14"/>
  <c r="H96" i="14"/>
  <c r="J96" i="14" s="1"/>
  <c r="E96" i="14"/>
  <c r="I96" i="16" l="1"/>
  <c r="C97" i="16" s="1"/>
  <c r="F96" i="16"/>
  <c r="G96" i="16" s="1"/>
  <c r="H96" i="15"/>
  <c r="J96" i="15" s="1"/>
  <c r="E96" i="15"/>
  <c r="B184" i="15"/>
  <c r="D184" i="15"/>
  <c r="A185" i="15"/>
  <c r="I96" i="14"/>
  <c r="C97" i="14" s="1"/>
  <c r="F96" i="14"/>
  <c r="G96" i="14" s="1"/>
  <c r="D183" i="14"/>
  <c r="A184" i="14"/>
  <c r="B183" i="14"/>
  <c r="H97" i="16" l="1"/>
  <c r="J97" i="16" s="1"/>
  <c r="E97" i="16"/>
  <c r="F96" i="15"/>
  <c r="G96" i="15" s="1"/>
  <c r="I96" i="15"/>
  <c r="C97" i="15" s="1"/>
  <c r="D185" i="15"/>
  <c r="A186" i="15"/>
  <c r="B185" i="15"/>
  <c r="B184" i="14"/>
  <c r="D184" i="14"/>
  <c r="A185" i="14"/>
  <c r="H97" i="14"/>
  <c r="J97" i="14" s="1"/>
  <c r="E97" i="14"/>
  <c r="F97" i="16" l="1"/>
  <c r="G97" i="16" s="1"/>
  <c r="I97" i="16"/>
  <c r="C98" i="16" s="1"/>
  <c r="H97" i="15"/>
  <c r="J97" i="15" s="1"/>
  <c r="E97" i="15"/>
  <c r="B186" i="15"/>
  <c r="D186" i="15"/>
  <c r="A187" i="15"/>
  <c r="I97" i="14"/>
  <c r="C98" i="14" s="1"/>
  <c r="F97" i="14"/>
  <c r="G97" i="14" s="1"/>
  <c r="D185" i="14"/>
  <c r="A186" i="14"/>
  <c r="B185" i="14"/>
  <c r="E98" i="16" l="1"/>
  <c r="H98" i="16"/>
  <c r="J98" i="16" s="1"/>
  <c r="D187" i="15"/>
  <c r="A188" i="15"/>
  <c r="B187" i="15"/>
  <c r="I97" i="15"/>
  <c r="C98" i="15" s="1"/>
  <c r="F97" i="15"/>
  <c r="G97" i="15" s="1"/>
  <c r="B186" i="14"/>
  <c r="D186" i="14"/>
  <c r="A187" i="14"/>
  <c r="H98" i="14"/>
  <c r="J98" i="14" s="1"/>
  <c r="E98" i="14"/>
  <c r="I98" i="16" l="1"/>
  <c r="C99" i="16" s="1"/>
  <c r="F98" i="16"/>
  <c r="G98" i="16" s="1"/>
  <c r="B188" i="15"/>
  <c r="D188" i="15"/>
  <c r="A189" i="15"/>
  <c r="H98" i="15"/>
  <c r="J98" i="15" s="1"/>
  <c r="E98" i="15"/>
  <c r="D187" i="14"/>
  <c r="A188" i="14"/>
  <c r="B187" i="14"/>
  <c r="I98" i="14"/>
  <c r="C99" i="14" s="1"/>
  <c r="F98" i="14"/>
  <c r="G98" i="14" s="1"/>
  <c r="H99" i="16" l="1"/>
  <c r="J99" i="16" s="1"/>
  <c r="E99" i="16"/>
  <c r="D189" i="15"/>
  <c r="A190" i="15"/>
  <c r="B189" i="15"/>
  <c r="I98" i="15"/>
  <c r="C99" i="15" s="1"/>
  <c r="F98" i="15"/>
  <c r="G98" i="15" s="1"/>
  <c r="H99" i="14"/>
  <c r="J99" i="14" s="1"/>
  <c r="E99" i="14"/>
  <c r="B188" i="14"/>
  <c r="D188" i="14"/>
  <c r="A189" i="14"/>
  <c r="I99" i="16" l="1"/>
  <c r="C100" i="16" s="1"/>
  <c r="F99" i="16"/>
  <c r="G99" i="16" s="1"/>
  <c r="H99" i="15"/>
  <c r="J99" i="15" s="1"/>
  <c r="E99" i="15"/>
  <c r="B190" i="15"/>
  <c r="D190" i="15"/>
  <c r="A191" i="15"/>
  <c r="D189" i="14"/>
  <c r="A190" i="14"/>
  <c r="B189" i="14"/>
  <c r="F99" i="14"/>
  <c r="G99" i="14" s="1"/>
  <c r="I99" i="14"/>
  <c r="C100" i="14" s="1"/>
  <c r="H100" i="16" l="1"/>
  <c r="J100" i="16" s="1"/>
  <c r="E100" i="16"/>
  <c r="D191" i="15"/>
  <c r="A192" i="15"/>
  <c r="B191" i="15"/>
  <c r="I99" i="15"/>
  <c r="C100" i="15" s="1"/>
  <c r="F99" i="15"/>
  <c r="G99" i="15" s="1"/>
  <c r="B190" i="14"/>
  <c r="D190" i="14"/>
  <c r="A191" i="14"/>
  <c r="H100" i="14"/>
  <c r="J100" i="14" s="1"/>
  <c r="E100" i="14"/>
  <c r="I100" i="16" l="1"/>
  <c r="C101" i="16" s="1"/>
  <c r="F100" i="16"/>
  <c r="G100" i="16" s="1"/>
  <c r="H100" i="15"/>
  <c r="J100" i="15" s="1"/>
  <c r="E100" i="15"/>
  <c r="B192" i="15"/>
  <c r="D192" i="15"/>
  <c r="A193" i="15"/>
  <c r="F100" i="14"/>
  <c r="G100" i="14" s="1"/>
  <c r="I100" i="14"/>
  <c r="C101" i="14" s="1"/>
  <c r="D191" i="14"/>
  <c r="A192" i="14"/>
  <c r="B191" i="14"/>
  <c r="H101" i="16" l="1"/>
  <c r="J101" i="16" s="1"/>
  <c r="E101" i="16"/>
  <c r="F100" i="15"/>
  <c r="G100" i="15" s="1"/>
  <c r="I100" i="15"/>
  <c r="C101" i="15" s="1"/>
  <c r="D193" i="15"/>
  <c r="A194" i="15"/>
  <c r="B193" i="15"/>
  <c r="B192" i="14"/>
  <c r="D192" i="14"/>
  <c r="A193" i="14"/>
  <c r="H101" i="14"/>
  <c r="J101" i="14" s="1"/>
  <c r="E101" i="14"/>
  <c r="I101" i="16" l="1"/>
  <c r="C102" i="16" s="1"/>
  <c r="F101" i="16"/>
  <c r="G101" i="16" s="1"/>
  <c r="H101" i="15"/>
  <c r="J101" i="15" s="1"/>
  <c r="E101" i="15"/>
  <c r="B194" i="15"/>
  <c r="D194" i="15"/>
  <c r="A195" i="15"/>
  <c r="I101" i="14"/>
  <c r="C102" i="14" s="1"/>
  <c r="F101" i="14"/>
  <c r="G101" i="14" s="1"/>
  <c r="D193" i="14"/>
  <c r="A194" i="14"/>
  <c r="B193" i="14"/>
  <c r="H102" i="16" l="1"/>
  <c r="J102" i="16" s="1"/>
  <c r="E102" i="16"/>
  <c r="D195" i="15"/>
  <c r="A196" i="15"/>
  <c r="B195" i="15"/>
  <c r="I101" i="15"/>
  <c r="C102" i="15" s="1"/>
  <c r="F101" i="15"/>
  <c r="G101" i="15" s="1"/>
  <c r="B194" i="14"/>
  <c r="D194" i="14"/>
  <c r="A195" i="14"/>
  <c r="H102" i="14"/>
  <c r="J102" i="14" s="1"/>
  <c r="E102" i="14"/>
  <c r="F102" i="16" l="1"/>
  <c r="G102" i="16" s="1"/>
  <c r="I102" i="16"/>
  <c r="C103" i="16" s="1"/>
  <c r="B196" i="15"/>
  <c r="D196" i="15"/>
  <c r="A197" i="15"/>
  <c r="H102" i="15"/>
  <c r="J102" i="15" s="1"/>
  <c r="E102" i="15"/>
  <c r="D195" i="14"/>
  <c r="A196" i="14"/>
  <c r="B195" i="14"/>
  <c r="F102" i="14"/>
  <c r="G102" i="14" s="1"/>
  <c r="I102" i="14"/>
  <c r="C103" i="14" s="1"/>
  <c r="H103" i="16" l="1"/>
  <c r="J103" i="16" s="1"/>
  <c r="E103" i="16"/>
  <c r="D197" i="15"/>
  <c r="A198" i="15"/>
  <c r="B197" i="15"/>
  <c r="I102" i="15"/>
  <c r="C103" i="15" s="1"/>
  <c r="F102" i="15"/>
  <c r="G102" i="15" s="1"/>
  <c r="H103" i="14"/>
  <c r="J103" i="14" s="1"/>
  <c r="E103" i="14"/>
  <c r="B196" i="14"/>
  <c r="D196" i="14"/>
  <c r="A197" i="14"/>
  <c r="I103" i="16" l="1"/>
  <c r="C104" i="16" s="1"/>
  <c r="F103" i="16"/>
  <c r="G103" i="16" s="1"/>
  <c r="H103" i="15"/>
  <c r="J103" i="15" s="1"/>
  <c r="E103" i="15"/>
  <c r="B198" i="15"/>
  <c r="D198" i="15"/>
  <c r="A199" i="15"/>
  <c r="D197" i="14"/>
  <c r="A198" i="14"/>
  <c r="B197" i="14"/>
  <c r="F103" i="14"/>
  <c r="G103" i="14" s="1"/>
  <c r="I103" i="14"/>
  <c r="C104" i="14" s="1"/>
  <c r="H104" i="16" l="1"/>
  <c r="J104" i="16" s="1"/>
  <c r="E104" i="16"/>
  <c r="D199" i="15"/>
  <c r="A200" i="15"/>
  <c r="B199" i="15"/>
  <c r="F103" i="15"/>
  <c r="G103" i="15" s="1"/>
  <c r="I103" i="15"/>
  <c r="C104" i="15" s="1"/>
  <c r="B198" i="14"/>
  <c r="D198" i="14"/>
  <c r="A199" i="14"/>
  <c r="H104" i="14"/>
  <c r="J104" i="14" s="1"/>
  <c r="E104" i="14"/>
  <c r="I104" i="16" l="1"/>
  <c r="C105" i="16" s="1"/>
  <c r="F104" i="16"/>
  <c r="G104" i="16" s="1"/>
  <c r="B200" i="15"/>
  <c r="D200" i="15"/>
  <c r="A201" i="15"/>
  <c r="E104" i="15"/>
  <c r="H104" i="15"/>
  <c r="J104" i="15" s="1"/>
  <c r="I104" i="14"/>
  <c r="C105" i="14" s="1"/>
  <c r="F104" i="14"/>
  <c r="G104" i="14" s="1"/>
  <c r="D199" i="14"/>
  <c r="A200" i="14"/>
  <c r="B199" i="14"/>
  <c r="H105" i="16" l="1"/>
  <c r="J105" i="16" s="1"/>
  <c r="E105" i="16"/>
  <c r="F104" i="15"/>
  <c r="G104" i="15" s="1"/>
  <c r="I104" i="15"/>
  <c r="C105" i="15" s="1"/>
  <c r="D201" i="15"/>
  <c r="A202" i="15"/>
  <c r="B201" i="15"/>
  <c r="B200" i="14"/>
  <c r="D200" i="14"/>
  <c r="A201" i="14"/>
  <c r="H105" i="14"/>
  <c r="J105" i="14" s="1"/>
  <c r="E105" i="14"/>
  <c r="I105" i="16" l="1"/>
  <c r="C106" i="16" s="1"/>
  <c r="F105" i="16"/>
  <c r="G105" i="16" s="1"/>
  <c r="E105" i="15"/>
  <c r="H105" i="15"/>
  <c r="J105" i="15" s="1"/>
  <c r="B202" i="15"/>
  <c r="D202" i="15"/>
  <c r="A203" i="15"/>
  <c r="F105" i="14"/>
  <c r="G105" i="14" s="1"/>
  <c r="I105" i="14"/>
  <c r="C106" i="14" s="1"/>
  <c r="D201" i="14"/>
  <c r="A202" i="14"/>
  <c r="B201" i="14"/>
  <c r="H106" i="16" l="1"/>
  <c r="J106" i="16" s="1"/>
  <c r="E106" i="16"/>
  <c r="I105" i="15"/>
  <c r="C106" i="15" s="1"/>
  <c r="F105" i="15"/>
  <c r="G105" i="15" s="1"/>
  <c r="D203" i="15"/>
  <c r="A204" i="15"/>
  <c r="B203" i="15"/>
  <c r="B202" i="14"/>
  <c r="D202" i="14"/>
  <c r="A203" i="14"/>
  <c r="E106" i="14"/>
  <c r="H106" i="14"/>
  <c r="J106" i="14" s="1"/>
  <c r="I106" i="16" l="1"/>
  <c r="C107" i="16" s="1"/>
  <c r="F106" i="16"/>
  <c r="G106" i="16" s="1"/>
  <c r="H106" i="15"/>
  <c r="J106" i="15" s="1"/>
  <c r="E106" i="15"/>
  <c r="B204" i="15"/>
  <c r="D204" i="15"/>
  <c r="A205" i="15"/>
  <c r="F106" i="14"/>
  <c r="G106" i="14" s="1"/>
  <c r="I106" i="14"/>
  <c r="C107" i="14" s="1"/>
  <c r="D203" i="14"/>
  <c r="A204" i="14"/>
  <c r="B203" i="14"/>
  <c r="H107" i="16" l="1"/>
  <c r="J107" i="16" s="1"/>
  <c r="E107" i="16"/>
  <c r="F106" i="15"/>
  <c r="G106" i="15" s="1"/>
  <c r="I106" i="15"/>
  <c r="C107" i="15" s="1"/>
  <c r="D205" i="15"/>
  <c r="A206" i="15"/>
  <c r="B205" i="15"/>
  <c r="H107" i="14"/>
  <c r="J107" i="14" s="1"/>
  <c r="E107" i="14"/>
  <c r="B204" i="14"/>
  <c r="D204" i="14"/>
  <c r="A205" i="14"/>
  <c r="I107" i="16" l="1"/>
  <c r="C108" i="16" s="1"/>
  <c r="F107" i="16"/>
  <c r="G107" i="16" s="1"/>
  <c r="H107" i="15"/>
  <c r="J107" i="15" s="1"/>
  <c r="E107" i="15"/>
  <c r="B206" i="15"/>
  <c r="D206" i="15"/>
  <c r="A207" i="15"/>
  <c r="D205" i="14"/>
  <c r="A206" i="14"/>
  <c r="B205" i="14"/>
  <c r="F107" i="14"/>
  <c r="G107" i="14" s="1"/>
  <c r="I107" i="14"/>
  <c r="C108" i="14" s="1"/>
  <c r="H108" i="16" l="1"/>
  <c r="J108" i="16" s="1"/>
  <c r="E108" i="16"/>
  <c r="F107" i="15"/>
  <c r="G107" i="15" s="1"/>
  <c r="I107" i="15"/>
  <c r="C108" i="15" s="1"/>
  <c r="D207" i="15"/>
  <c r="A208" i="15"/>
  <c r="B207" i="15"/>
  <c r="B206" i="14"/>
  <c r="D206" i="14"/>
  <c r="A207" i="14"/>
  <c r="E108" i="14"/>
  <c r="H108" i="14"/>
  <c r="J108" i="14" s="1"/>
  <c r="F108" i="16" l="1"/>
  <c r="G108" i="16" s="1"/>
  <c r="I108" i="16"/>
  <c r="C109" i="16" s="1"/>
  <c r="B208" i="15"/>
  <c r="D208" i="15"/>
  <c r="A209" i="15"/>
  <c r="H108" i="15"/>
  <c r="J108" i="15" s="1"/>
  <c r="E108" i="15"/>
  <c r="I108" i="14"/>
  <c r="C109" i="14" s="1"/>
  <c r="F108" i="14"/>
  <c r="G108" i="14" s="1"/>
  <c r="D207" i="14"/>
  <c r="A208" i="14"/>
  <c r="B207" i="14"/>
  <c r="H109" i="16" l="1"/>
  <c r="J109" i="16" s="1"/>
  <c r="E109" i="16"/>
  <c r="D209" i="15"/>
  <c r="A210" i="15"/>
  <c r="B209" i="15"/>
  <c r="I108" i="15"/>
  <c r="C109" i="15" s="1"/>
  <c r="F108" i="15"/>
  <c r="G108" i="15" s="1"/>
  <c r="B208" i="14"/>
  <c r="D208" i="14"/>
  <c r="A209" i="14"/>
  <c r="H109" i="14"/>
  <c r="J109" i="14" s="1"/>
  <c r="E109" i="14"/>
  <c r="I109" i="16" l="1"/>
  <c r="C110" i="16" s="1"/>
  <c r="F109" i="16"/>
  <c r="G109" i="16" s="1"/>
  <c r="H109" i="15"/>
  <c r="J109" i="15" s="1"/>
  <c r="E109" i="15"/>
  <c r="B210" i="15"/>
  <c r="D210" i="15"/>
  <c r="A211" i="15"/>
  <c r="F109" i="14"/>
  <c r="G109" i="14" s="1"/>
  <c r="I109" i="14"/>
  <c r="C110" i="14" s="1"/>
  <c r="D209" i="14"/>
  <c r="A210" i="14"/>
  <c r="B209" i="14"/>
  <c r="H110" i="16" l="1"/>
  <c r="J110" i="16" s="1"/>
  <c r="E110" i="16"/>
  <c r="D211" i="15"/>
  <c r="A212" i="15"/>
  <c r="B211" i="15"/>
  <c r="F109" i="15"/>
  <c r="G109" i="15" s="1"/>
  <c r="I109" i="15"/>
  <c r="C110" i="15" s="1"/>
  <c r="B210" i="14"/>
  <c r="D210" i="14"/>
  <c r="A211" i="14"/>
  <c r="H110" i="14"/>
  <c r="J110" i="14" s="1"/>
  <c r="E110" i="14"/>
  <c r="F110" i="16" l="1"/>
  <c r="G110" i="16" s="1"/>
  <c r="I110" i="16"/>
  <c r="C111" i="16" s="1"/>
  <c r="B212" i="15"/>
  <c r="D212" i="15"/>
  <c r="A213" i="15"/>
  <c r="H110" i="15"/>
  <c r="J110" i="15" s="1"/>
  <c r="E110" i="15"/>
  <c r="F110" i="14"/>
  <c r="G110" i="14" s="1"/>
  <c r="I110" i="14"/>
  <c r="C111" i="14" s="1"/>
  <c r="D211" i="14"/>
  <c r="A212" i="14"/>
  <c r="B211" i="14"/>
  <c r="H111" i="16" l="1"/>
  <c r="J111" i="16" s="1"/>
  <c r="E111" i="16"/>
  <c r="D213" i="15"/>
  <c r="A214" i="15"/>
  <c r="B213" i="15"/>
  <c r="I110" i="15"/>
  <c r="C111" i="15" s="1"/>
  <c r="F110" i="15"/>
  <c r="G110" i="15" s="1"/>
  <c r="B212" i="14"/>
  <c r="D212" i="14"/>
  <c r="A213" i="14"/>
  <c r="H111" i="14"/>
  <c r="J111" i="14" s="1"/>
  <c r="E111" i="14"/>
  <c r="F111" i="16" l="1"/>
  <c r="G111" i="16" s="1"/>
  <c r="I111" i="16"/>
  <c r="C112" i="16" s="1"/>
  <c r="H111" i="15"/>
  <c r="J111" i="15" s="1"/>
  <c r="E111" i="15"/>
  <c r="B214" i="15"/>
  <c r="D214" i="15"/>
  <c r="A215" i="15"/>
  <c r="F111" i="14"/>
  <c r="G111" i="14" s="1"/>
  <c r="I111" i="14"/>
  <c r="C112" i="14" s="1"/>
  <c r="D213" i="14"/>
  <c r="A214" i="14"/>
  <c r="B213" i="14"/>
  <c r="H112" i="16" l="1"/>
  <c r="J112" i="16" s="1"/>
  <c r="E112" i="16"/>
  <c r="D215" i="15"/>
  <c r="A216" i="15"/>
  <c r="B215" i="15"/>
  <c r="F111" i="15"/>
  <c r="G111" i="15" s="1"/>
  <c r="I111" i="15"/>
  <c r="C112" i="15" s="1"/>
  <c r="B214" i="14"/>
  <c r="D214" i="14"/>
  <c r="A215" i="14"/>
  <c r="H112" i="14"/>
  <c r="J112" i="14" s="1"/>
  <c r="E112" i="14"/>
  <c r="F112" i="16" l="1"/>
  <c r="G112" i="16" s="1"/>
  <c r="I112" i="16"/>
  <c r="C113" i="16" s="1"/>
  <c r="B216" i="15"/>
  <c r="D216" i="15"/>
  <c r="A217" i="15"/>
  <c r="H112" i="15"/>
  <c r="J112" i="15" s="1"/>
  <c r="E112" i="15"/>
  <c r="D215" i="14"/>
  <c r="A216" i="14"/>
  <c r="B215" i="14"/>
  <c r="I112" i="14"/>
  <c r="C113" i="14" s="1"/>
  <c r="F112" i="14"/>
  <c r="G112" i="14" s="1"/>
  <c r="H113" i="16" l="1"/>
  <c r="J113" i="16" s="1"/>
  <c r="E113" i="16"/>
  <c r="I112" i="15"/>
  <c r="C113" i="15" s="1"/>
  <c r="F112" i="15"/>
  <c r="G112" i="15" s="1"/>
  <c r="D217" i="15"/>
  <c r="A218" i="15"/>
  <c r="B217" i="15"/>
  <c r="B216" i="14"/>
  <c r="D216" i="14"/>
  <c r="A217" i="14"/>
  <c r="H113" i="14"/>
  <c r="J113" i="14" s="1"/>
  <c r="E113" i="14"/>
  <c r="I113" i="16" l="1"/>
  <c r="C114" i="16" s="1"/>
  <c r="F113" i="16"/>
  <c r="G113" i="16" s="1"/>
  <c r="B218" i="15"/>
  <c r="D218" i="15"/>
  <c r="A219" i="15"/>
  <c r="E113" i="15"/>
  <c r="H113" i="15"/>
  <c r="J113" i="15" s="1"/>
  <c r="F113" i="14"/>
  <c r="G113" i="14" s="1"/>
  <c r="I113" i="14"/>
  <c r="C114" i="14" s="1"/>
  <c r="D217" i="14"/>
  <c r="A218" i="14"/>
  <c r="B217" i="14"/>
  <c r="H114" i="16" l="1"/>
  <c r="J114" i="16" s="1"/>
  <c r="E114" i="16"/>
  <c r="I113" i="15"/>
  <c r="C114" i="15" s="1"/>
  <c r="F113" i="15"/>
  <c r="G113" i="15" s="1"/>
  <c r="D219" i="15"/>
  <c r="A220" i="15"/>
  <c r="B219" i="15"/>
  <c r="B218" i="14"/>
  <c r="D218" i="14"/>
  <c r="A219" i="14"/>
  <c r="H114" i="14"/>
  <c r="J114" i="14" s="1"/>
  <c r="E114" i="14"/>
  <c r="I114" i="16" l="1"/>
  <c r="C115" i="16" s="1"/>
  <c r="F114" i="16"/>
  <c r="G114" i="16" s="1"/>
  <c r="B220" i="15"/>
  <c r="D220" i="15"/>
  <c r="A221" i="15"/>
  <c r="H114" i="15"/>
  <c r="J114" i="15" s="1"/>
  <c r="E114" i="15"/>
  <c r="F114" i="14"/>
  <c r="G114" i="14" s="1"/>
  <c r="I114" i="14"/>
  <c r="C115" i="14" s="1"/>
  <c r="D219" i="14"/>
  <c r="A220" i="14"/>
  <c r="B219" i="14"/>
  <c r="H115" i="16" l="1"/>
  <c r="J115" i="16" s="1"/>
  <c r="E115" i="16"/>
  <c r="F114" i="15"/>
  <c r="G114" i="15" s="1"/>
  <c r="I114" i="15"/>
  <c r="C115" i="15" s="1"/>
  <c r="D221" i="15"/>
  <c r="A222" i="15"/>
  <c r="B221" i="15"/>
  <c r="H115" i="14"/>
  <c r="J115" i="14" s="1"/>
  <c r="E115" i="14"/>
  <c r="B220" i="14"/>
  <c r="D220" i="14"/>
  <c r="A221" i="14"/>
  <c r="I115" i="16" l="1"/>
  <c r="C116" i="16" s="1"/>
  <c r="F115" i="16"/>
  <c r="G115" i="16" s="1"/>
  <c r="B222" i="15"/>
  <c r="D222" i="15"/>
  <c r="A223" i="15"/>
  <c r="E115" i="15"/>
  <c r="H115" i="15"/>
  <c r="J115" i="15" s="1"/>
  <c r="F115" i="14"/>
  <c r="G115" i="14" s="1"/>
  <c r="I115" i="14"/>
  <c r="C116" i="14" s="1"/>
  <c r="D221" i="14"/>
  <c r="A222" i="14"/>
  <c r="B221" i="14"/>
  <c r="E116" i="16" l="1"/>
  <c r="H116" i="16"/>
  <c r="J116" i="16" s="1"/>
  <c r="I115" i="15"/>
  <c r="C116" i="15" s="1"/>
  <c r="F115" i="15"/>
  <c r="G115" i="15" s="1"/>
  <c r="D223" i="15"/>
  <c r="A224" i="15"/>
  <c r="B223" i="15"/>
  <c r="B222" i="14"/>
  <c r="D222" i="14"/>
  <c r="A223" i="14"/>
  <c r="H116" i="14"/>
  <c r="J116" i="14" s="1"/>
  <c r="E116" i="14"/>
  <c r="I116" i="16" l="1"/>
  <c r="C117" i="16" s="1"/>
  <c r="F116" i="16"/>
  <c r="G116" i="16" s="1"/>
  <c r="B224" i="15"/>
  <c r="D224" i="15"/>
  <c r="A225" i="15"/>
  <c r="H116" i="15"/>
  <c r="J116" i="15" s="1"/>
  <c r="E116" i="15"/>
  <c r="D223" i="14"/>
  <c r="A224" i="14"/>
  <c r="B223" i="14"/>
  <c r="F116" i="14"/>
  <c r="G116" i="14" s="1"/>
  <c r="I116" i="14"/>
  <c r="C117" i="14" s="1"/>
  <c r="H117" i="16" l="1"/>
  <c r="J117" i="16" s="1"/>
  <c r="E117" i="16"/>
  <c r="I116" i="15"/>
  <c r="C117" i="15" s="1"/>
  <c r="F116" i="15"/>
  <c r="G116" i="15" s="1"/>
  <c r="D225" i="15"/>
  <c r="A226" i="15"/>
  <c r="B225" i="15"/>
  <c r="H117" i="14"/>
  <c r="J117" i="14" s="1"/>
  <c r="E117" i="14"/>
  <c r="B224" i="14"/>
  <c r="D224" i="14"/>
  <c r="A225" i="14"/>
  <c r="F117" i="16" l="1"/>
  <c r="G117" i="16" s="1"/>
  <c r="I117" i="16"/>
  <c r="C118" i="16" s="1"/>
  <c r="B226" i="15"/>
  <c r="D226" i="15"/>
  <c r="A227" i="15"/>
  <c r="H117" i="15"/>
  <c r="J117" i="15" s="1"/>
  <c r="E117" i="15"/>
  <c r="D225" i="14"/>
  <c r="A226" i="14"/>
  <c r="B225" i="14"/>
  <c r="F117" i="14"/>
  <c r="G117" i="14" s="1"/>
  <c r="I117" i="14"/>
  <c r="C118" i="14" s="1"/>
  <c r="H118" i="16" l="1"/>
  <c r="J118" i="16" s="1"/>
  <c r="E118" i="16"/>
  <c r="I117" i="15"/>
  <c r="C118" i="15" s="1"/>
  <c r="F117" i="15"/>
  <c r="G117" i="15" s="1"/>
  <c r="D227" i="15"/>
  <c r="A228" i="15"/>
  <c r="B227" i="15"/>
  <c r="B226" i="14"/>
  <c r="D226" i="14"/>
  <c r="A227" i="14"/>
  <c r="H118" i="14"/>
  <c r="J118" i="14" s="1"/>
  <c r="E118" i="14"/>
  <c r="I118" i="16" l="1"/>
  <c r="C119" i="16" s="1"/>
  <c r="F118" i="16"/>
  <c r="G118" i="16" s="1"/>
  <c r="B228" i="15"/>
  <c r="D228" i="15"/>
  <c r="A229" i="15"/>
  <c r="E118" i="15"/>
  <c r="H118" i="15"/>
  <c r="J118" i="15" s="1"/>
  <c r="I118" i="14"/>
  <c r="C119" i="14" s="1"/>
  <c r="F118" i="14"/>
  <c r="G118" i="14" s="1"/>
  <c r="D227" i="14"/>
  <c r="A228" i="14"/>
  <c r="B227" i="14"/>
  <c r="H119" i="16" l="1"/>
  <c r="J119" i="16" s="1"/>
  <c r="E119" i="16"/>
  <c r="I118" i="15"/>
  <c r="C119" i="15" s="1"/>
  <c r="F118" i="15"/>
  <c r="G118" i="15" s="1"/>
  <c r="D229" i="15"/>
  <c r="A230" i="15"/>
  <c r="B229" i="15"/>
  <c r="B228" i="14"/>
  <c r="D228" i="14"/>
  <c r="A229" i="14"/>
  <c r="H119" i="14"/>
  <c r="J119" i="14" s="1"/>
  <c r="E119" i="14"/>
  <c r="F119" i="16" l="1"/>
  <c r="G119" i="16" s="1"/>
  <c r="I119" i="16"/>
  <c r="C120" i="16" s="1"/>
  <c r="B230" i="15"/>
  <c r="D230" i="15"/>
  <c r="A231" i="15"/>
  <c r="H119" i="15"/>
  <c r="J119" i="15" s="1"/>
  <c r="E119" i="15"/>
  <c r="F119" i="14"/>
  <c r="G119" i="14" s="1"/>
  <c r="I119" i="14"/>
  <c r="C120" i="14" s="1"/>
  <c r="D229" i="14"/>
  <c r="A230" i="14"/>
  <c r="B229" i="14"/>
  <c r="H120" i="16" l="1"/>
  <c r="J120" i="16" s="1"/>
  <c r="E120" i="16"/>
  <c r="D231" i="15"/>
  <c r="A232" i="15"/>
  <c r="B231" i="15"/>
  <c r="I119" i="15"/>
  <c r="C120" i="15" s="1"/>
  <c r="F119" i="15"/>
  <c r="G119" i="15" s="1"/>
  <c r="B230" i="14"/>
  <c r="D230" i="14"/>
  <c r="A231" i="14"/>
  <c r="E120" i="14"/>
  <c r="H120" i="14"/>
  <c r="J120" i="14" s="1"/>
  <c r="I120" i="16" l="1"/>
  <c r="C121" i="16" s="1"/>
  <c r="F120" i="16"/>
  <c r="G120" i="16" s="1"/>
  <c r="B232" i="15"/>
  <c r="D232" i="15"/>
  <c r="A233" i="15"/>
  <c r="H120" i="15"/>
  <c r="J120" i="15" s="1"/>
  <c r="E120" i="15"/>
  <c r="F120" i="14"/>
  <c r="G120" i="14" s="1"/>
  <c r="I120" i="14"/>
  <c r="C121" i="14" s="1"/>
  <c r="D231" i="14"/>
  <c r="A232" i="14"/>
  <c r="B231" i="14"/>
  <c r="H121" i="16" l="1"/>
  <c r="J121" i="16" s="1"/>
  <c r="E121" i="16"/>
  <c r="D233" i="15"/>
  <c r="A234" i="15"/>
  <c r="B233" i="15"/>
  <c r="I120" i="15"/>
  <c r="C121" i="15" s="1"/>
  <c r="F120" i="15"/>
  <c r="G120" i="15" s="1"/>
  <c r="H121" i="14"/>
  <c r="J121" i="14" s="1"/>
  <c r="E121" i="14"/>
  <c r="B232" i="14"/>
  <c r="D232" i="14"/>
  <c r="A233" i="14"/>
  <c r="I121" i="16" l="1"/>
  <c r="C122" i="16" s="1"/>
  <c r="F121" i="16"/>
  <c r="G121" i="16" s="1"/>
  <c r="H121" i="15"/>
  <c r="J121" i="15" s="1"/>
  <c r="E121" i="15"/>
  <c r="B234" i="15"/>
  <c r="D234" i="15"/>
  <c r="A235" i="15"/>
  <c r="D233" i="14"/>
  <c r="A234" i="14"/>
  <c r="B233" i="14"/>
  <c r="F121" i="14"/>
  <c r="G121" i="14" s="1"/>
  <c r="I121" i="14"/>
  <c r="C122" i="14" s="1"/>
  <c r="H122" i="16" l="1"/>
  <c r="J122" i="16" s="1"/>
  <c r="E122" i="16"/>
  <c r="D235" i="15"/>
  <c r="A236" i="15"/>
  <c r="B235" i="15"/>
  <c r="F121" i="15"/>
  <c r="G121" i="15" s="1"/>
  <c r="I121" i="15"/>
  <c r="C122" i="15" s="1"/>
  <c r="B234" i="14"/>
  <c r="D234" i="14"/>
  <c r="A235" i="14"/>
  <c r="H122" i="14"/>
  <c r="J122" i="14" s="1"/>
  <c r="E122" i="14"/>
  <c r="I122" i="16" l="1"/>
  <c r="C123" i="16" s="1"/>
  <c r="F122" i="16"/>
  <c r="G122" i="16" s="1"/>
  <c r="B236" i="15"/>
  <c r="D236" i="15"/>
  <c r="A237" i="15"/>
  <c r="H122" i="15"/>
  <c r="J122" i="15" s="1"/>
  <c r="E122" i="15"/>
  <c r="I122" i="14"/>
  <c r="C123" i="14" s="1"/>
  <c r="F122" i="14"/>
  <c r="G122" i="14" s="1"/>
  <c r="D235" i="14"/>
  <c r="A236" i="14"/>
  <c r="B235" i="14"/>
  <c r="H123" i="16" l="1"/>
  <c r="J123" i="16" s="1"/>
  <c r="E123" i="16"/>
  <c r="F122" i="15"/>
  <c r="G122" i="15" s="1"/>
  <c r="I122" i="15"/>
  <c r="C123" i="15" s="1"/>
  <c r="D237" i="15"/>
  <c r="A238" i="15"/>
  <c r="B237" i="15"/>
  <c r="A237" i="14"/>
  <c r="B236" i="14"/>
  <c r="D236" i="14"/>
  <c r="E123" i="14"/>
  <c r="H123" i="14"/>
  <c r="J123" i="14" s="1"/>
  <c r="I123" i="16" l="1"/>
  <c r="C124" i="16" s="1"/>
  <c r="F123" i="16"/>
  <c r="G123" i="16" s="1"/>
  <c r="B238" i="15"/>
  <c r="D238" i="15"/>
  <c r="A239" i="15"/>
  <c r="E123" i="15"/>
  <c r="H123" i="15"/>
  <c r="J123" i="15" s="1"/>
  <c r="F123" i="14"/>
  <c r="G123" i="14" s="1"/>
  <c r="I123" i="14"/>
  <c r="C124" i="14" s="1"/>
  <c r="B237" i="14"/>
  <c r="A238" i="14"/>
  <c r="D237" i="14"/>
  <c r="H124" i="16" l="1"/>
  <c r="J124" i="16" s="1"/>
  <c r="E124" i="16"/>
  <c r="D239" i="15"/>
  <c r="A240" i="15"/>
  <c r="B239" i="15"/>
  <c r="F123" i="15"/>
  <c r="G123" i="15" s="1"/>
  <c r="I123" i="15"/>
  <c r="C124" i="15" s="1"/>
  <c r="D238" i="14"/>
  <c r="B238" i="14"/>
  <c r="A239" i="14"/>
  <c r="H124" i="14"/>
  <c r="J124" i="14" s="1"/>
  <c r="E124" i="14"/>
  <c r="F124" i="16" l="1"/>
  <c r="G124" i="16" s="1"/>
  <c r="I124" i="16"/>
  <c r="C125" i="16" s="1"/>
  <c r="H124" i="15"/>
  <c r="J124" i="15" s="1"/>
  <c r="E124" i="15"/>
  <c r="B240" i="15"/>
  <c r="D240" i="15"/>
  <c r="A241" i="15"/>
  <c r="I124" i="14"/>
  <c r="C125" i="14" s="1"/>
  <c r="F124" i="14"/>
  <c r="G124" i="14" s="1"/>
  <c r="B239" i="14"/>
  <c r="D239" i="14"/>
  <c r="A240" i="14"/>
  <c r="H125" i="16" l="1"/>
  <c r="J125" i="16" s="1"/>
  <c r="E125" i="16"/>
  <c r="D241" i="15"/>
  <c r="A242" i="15"/>
  <c r="B241" i="15"/>
  <c r="I124" i="15"/>
  <c r="C125" i="15" s="1"/>
  <c r="F124" i="15"/>
  <c r="G124" i="15" s="1"/>
  <c r="D240" i="14"/>
  <c r="B240" i="14"/>
  <c r="A241" i="14"/>
  <c r="H125" i="14"/>
  <c r="J125" i="14" s="1"/>
  <c r="E125" i="14"/>
  <c r="I125" i="16" l="1"/>
  <c r="C126" i="16" s="1"/>
  <c r="F125" i="16"/>
  <c r="G125" i="16" s="1"/>
  <c r="B242" i="15"/>
  <c r="D242" i="15"/>
  <c r="A243" i="15"/>
  <c r="H125" i="15"/>
  <c r="J125" i="15" s="1"/>
  <c r="E125" i="15"/>
  <c r="I125" i="14"/>
  <c r="C126" i="14" s="1"/>
  <c r="F125" i="14"/>
  <c r="G125" i="14" s="1"/>
  <c r="B241" i="14"/>
  <c r="D241" i="14"/>
  <c r="A242" i="14"/>
  <c r="H126" i="16" l="1"/>
  <c r="J126" i="16" s="1"/>
  <c r="E126" i="16"/>
  <c r="D243" i="15"/>
  <c r="A244" i="15"/>
  <c r="B243" i="15"/>
  <c r="I125" i="15"/>
  <c r="C126" i="15" s="1"/>
  <c r="F125" i="15"/>
  <c r="G125" i="15" s="1"/>
  <c r="D242" i="14"/>
  <c r="B242" i="14"/>
  <c r="A243" i="14"/>
  <c r="H126" i="14"/>
  <c r="J126" i="14" s="1"/>
  <c r="E126" i="14"/>
  <c r="F126" i="16" l="1"/>
  <c r="G126" i="16" s="1"/>
  <c r="I126" i="16"/>
  <c r="C127" i="16" s="1"/>
  <c r="H126" i="15"/>
  <c r="J126" i="15" s="1"/>
  <c r="E126" i="15"/>
  <c r="B244" i="15"/>
  <c r="D244" i="15"/>
  <c r="A245" i="15"/>
  <c r="B243" i="14"/>
  <c r="A244" i="14"/>
  <c r="D243" i="14"/>
  <c r="F126" i="14"/>
  <c r="G126" i="14" s="1"/>
  <c r="I126" i="14"/>
  <c r="C127" i="14" s="1"/>
  <c r="H127" i="16" l="1"/>
  <c r="J127" i="16" s="1"/>
  <c r="E127" i="16"/>
  <c r="I126" i="15"/>
  <c r="C127" i="15" s="1"/>
  <c r="F126" i="15"/>
  <c r="G126" i="15" s="1"/>
  <c r="D245" i="15"/>
  <c r="A246" i="15"/>
  <c r="B245" i="15"/>
  <c r="D244" i="14"/>
  <c r="A245" i="14"/>
  <c r="B244" i="14"/>
  <c r="H127" i="14"/>
  <c r="J127" i="14" s="1"/>
  <c r="E127" i="14"/>
  <c r="F127" i="16" l="1"/>
  <c r="G127" i="16" s="1"/>
  <c r="I127" i="16"/>
  <c r="C128" i="16" s="1"/>
  <c r="B246" i="15"/>
  <c r="D246" i="15"/>
  <c r="A247" i="15"/>
  <c r="H127" i="15"/>
  <c r="J127" i="15" s="1"/>
  <c r="E127" i="15"/>
  <c r="I127" i="14"/>
  <c r="C128" i="14" s="1"/>
  <c r="F127" i="14"/>
  <c r="G127" i="14" s="1"/>
  <c r="B245" i="14"/>
  <c r="A246" i="14"/>
  <c r="D245" i="14"/>
  <c r="H128" i="16" l="1"/>
  <c r="J128" i="16" s="1"/>
  <c r="E128" i="16"/>
  <c r="I127" i="15"/>
  <c r="C128" i="15" s="1"/>
  <c r="F127" i="15"/>
  <c r="G127" i="15" s="1"/>
  <c r="D247" i="15"/>
  <c r="A248" i="15"/>
  <c r="B247" i="15"/>
  <c r="D246" i="14"/>
  <c r="B246" i="14"/>
  <c r="A247" i="14"/>
  <c r="H128" i="14"/>
  <c r="J128" i="14" s="1"/>
  <c r="E128" i="14"/>
  <c r="F128" i="16" l="1"/>
  <c r="G128" i="16" s="1"/>
  <c r="I128" i="16"/>
  <c r="C129" i="16" s="1"/>
  <c r="H128" i="15"/>
  <c r="J128" i="15" s="1"/>
  <c r="E128" i="15"/>
  <c r="B248" i="15"/>
  <c r="D248" i="15"/>
  <c r="A249" i="15"/>
  <c r="I128" i="14"/>
  <c r="C129" i="14" s="1"/>
  <c r="F128" i="14"/>
  <c r="G128" i="14" s="1"/>
  <c r="B247" i="14"/>
  <c r="A248" i="14"/>
  <c r="D247" i="14"/>
  <c r="H129" i="16" l="1"/>
  <c r="J129" i="16" s="1"/>
  <c r="E129" i="16"/>
  <c r="F128" i="15"/>
  <c r="G128" i="15" s="1"/>
  <c r="I128" i="15"/>
  <c r="C129" i="15" s="1"/>
  <c r="D249" i="15"/>
  <c r="A250" i="15"/>
  <c r="B249" i="15"/>
  <c r="D248" i="14"/>
  <c r="B248" i="14"/>
  <c r="A249" i="14"/>
  <c r="H129" i="14"/>
  <c r="J129" i="14" s="1"/>
  <c r="E129" i="14"/>
  <c r="I129" i="16" l="1"/>
  <c r="C130" i="16" s="1"/>
  <c r="F129" i="16"/>
  <c r="G129" i="16" s="1"/>
  <c r="B250" i="15"/>
  <c r="D250" i="15"/>
  <c r="A251" i="15"/>
  <c r="H129" i="15"/>
  <c r="J129" i="15" s="1"/>
  <c r="E129" i="15"/>
  <c r="F129" i="14"/>
  <c r="G129" i="14" s="1"/>
  <c r="I129" i="14"/>
  <c r="C130" i="14" s="1"/>
  <c r="B249" i="14"/>
  <c r="D249" i="14"/>
  <c r="A250" i="14"/>
  <c r="H130" i="16" l="1"/>
  <c r="J130" i="16" s="1"/>
  <c r="E130" i="16"/>
  <c r="I129" i="15"/>
  <c r="C130" i="15" s="1"/>
  <c r="F129" i="15"/>
  <c r="G129" i="15" s="1"/>
  <c r="D251" i="15"/>
  <c r="A252" i="15"/>
  <c r="B251" i="15"/>
  <c r="H130" i="14"/>
  <c r="J130" i="14" s="1"/>
  <c r="E130" i="14"/>
  <c r="D250" i="14"/>
  <c r="B250" i="14"/>
  <c r="A251" i="14"/>
  <c r="I130" i="16" l="1"/>
  <c r="C131" i="16" s="1"/>
  <c r="F130" i="16"/>
  <c r="G130" i="16" s="1"/>
  <c r="D252" i="15"/>
  <c r="B252" i="15"/>
  <c r="A253" i="15"/>
  <c r="H130" i="15"/>
  <c r="J130" i="15" s="1"/>
  <c r="E130" i="15"/>
  <c r="I130" i="14"/>
  <c r="C131" i="14" s="1"/>
  <c r="F130" i="14"/>
  <c r="G130" i="14" s="1"/>
  <c r="B251" i="14"/>
  <c r="A252" i="14"/>
  <c r="D251" i="14"/>
  <c r="H131" i="16" l="1"/>
  <c r="J131" i="16" s="1"/>
  <c r="E131" i="16"/>
  <c r="F130" i="15"/>
  <c r="G130" i="15" s="1"/>
  <c r="I130" i="15"/>
  <c r="C131" i="15" s="1"/>
  <c r="B253" i="15"/>
  <c r="D253" i="15"/>
  <c r="A254" i="15"/>
  <c r="D252" i="14"/>
  <c r="A253" i="14"/>
  <c r="B252" i="14"/>
  <c r="E131" i="14"/>
  <c r="H131" i="14"/>
  <c r="J131" i="14" s="1"/>
  <c r="I131" i="16" l="1"/>
  <c r="C132" i="16" s="1"/>
  <c r="F131" i="16"/>
  <c r="G131" i="16" s="1"/>
  <c r="D254" i="15"/>
  <c r="B254" i="15"/>
  <c r="A255" i="15"/>
  <c r="H131" i="15"/>
  <c r="J131" i="15" s="1"/>
  <c r="E131" i="15"/>
  <c r="B253" i="14"/>
  <c r="A254" i="14"/>
  <c r="D253" i="14"/>
  <c r="I131" i="14"/>
  <c r="C132" i="14" s="1"/>
  <c r="F131" i="14"/>
  <c r="G131" i="14" s="1"/>
  <c r="H132" i="16" l="1"/>
  <c r="J132" i="16" s="1"/>
  <c r="E132" i="16"/>
  <c r="B255" i="15"/>
  <c r="D255" i="15"/>
  <c r="A256" i="15"/>
  <c r="F131" i="15"/>
  <c r="G131" i="15" s="1"/>
  <c r="I131" i="15"/>
  <c r="C132" i="15" s="1"/>
  <c r="H132" i="14"/>
  <c r="J132" i="14" s="1"/>
  <c r="E132" i="14"/>
  <c r="D254" i="14"/>
  <c r="B254" i="14"/>
  <c r="A255" i="14"/>
  <c r="F132" i="16" l="1"/>
  <c r="G132" i="16" s="1"/>
  <c r="I132" i="16"/>
  <c r="C133" i="16" s="1"/>
  <c r="D256" i="15"/>
  <c r="B256" i="15"/>
  <c r="A257" i="15"/>
  <c r="H132" i="15"/>
  <c r="J132" i="15" s="1"/>
  <c r="E132" i="15"/>
  <c r="I132" i="14"/>
  <c r="C133" i="14" s="1"/>
  <c r="F132" i="14"/>
  <c r="G132" i="14" s="1"/>
  <c r="B255" i="14"/>
  <c r="D255" i="14"/>
  <c r="A256" i="14"/>
  <c r="H133" i="16" l="1"/>
  <c r="J133" i="16" s="1"/>
  <c r="E133" i="16"/>
  <c r="I132" i="15"/>
  <c r="C133" i="15" s="1"/>
  <c r="F132" i="15"/>
  <c r="G132" i="15" s="1"/>
  <c r="B257" i="15"/>
  <c r="A258" i="15"/>
  <c r="D257" i="15"/>
  <c r="D256" i="14"/>
  <c r="B256" i="14"/>
  <c r="A257" i="14"/>
  <c r="H133" i="14"/>
  <c r="J133" i="14" s="1"/>
  <c r="E133" i="14"/>
  <c r="F133" i="16" l="1"/>
  <c r="G133" i="16" s="1"/>
  <c r="I133" i="16"/>
  <c r="C134" i="16" s="1"/>
  <c r="D258" i="15"/>
  <c r="A259" i="15"/>
  <c r="B258" i="15"/>
  <c r="H133" i="15"/>
  <c r="J133" i="15" s="1"/>
  <c r="E133" i="15"/>
  <c r="B257" i="14"/>
  <c r="D257" i="14"/>
  <c r="A258" i="14"/>
  <c r="F133" i="14"/>
  <c r="G133" i="14" s="1"/>
  <c r="I133" i="14"/>
  <c r="C134" i="14" s="1"/>
  <c r="H134" i="16" l="1"/>
  <c r="J134" i="16" s="1"/>
  <c r="E134" i="16"/>
  <c r="B259" i="15"/>
  <c r="A260" i="15"/>
  <c r="D259" i="15"/>
  <c r="I133" i="15"/>
  <c r="C134" i="15" s="1"/>
  <c r="F133" i="15"/>
  <c r="G133" i="15" s="1"/>
  <c r="E134" i="14"/>
  <c r="H134" i="14"/>
  <c r="J134" i="14" s="1"/>
  <c r="D258" i="14"/>
  <c r="B258" i="14"/>
  <c r="A259" i="14"/>
  <c r="I134" i="16" l="1"/>
  <c r="C135" i="16" s="1"/>
  <c r="F134" i="16"/>
  <c r="G134" i="16" s="1"/>
  <c r="E134" i="15"/>
  <c r="H134" i="15"/>
  <c r="J134" i="15" s="1"/>
  <c r="D260" i="15"/>
  <c r="B260" i="15"/>
  <c r="A261" i="15"/>
  <c r="I134" i="14"/>
  <c r="C135" i="14" s="1"/>
  <c r="F134" i="14"/>
  <c r="G134" i="14" s="1"/>
  <c r="B259" i="14"/>
  <c r="A260" i="14"/>
  <c r="D259" i="14"/>
  <c r="H135" i="16" l="1"/>
  <c r="J135" i="16" s="1"/>
  <c r="E135" i="16"/>
  <c r="I134" i="15"/>
  <c r="C135" i="15" s="1"/>
  <c r="F134" i="15"/>
  <c r="G134" i="15" s="1"/>
  <c r="B261" i="15"/>
  <c r="A262" i="15"/>
  <c r="D261" i="15"/>
  <c r="D260" i="14"/>
  <c r="A261" i="14"/>
  <c r="B260" i="14"/>
  <c r="E135" i="14"/>
  <c r="H135" i="14"/>
  <c r="J135" i="14" s="1"/>
  <c r="I135" i="16" l="1"/>
  <c r="C136" i="16" s="1"/>
  <c r="F135" i="16"/>
  <c r="G135" i="16" s="1"/>
  <c r="E135" i="15"/>
  <c r="H135" i="15"/>
  <c r="J135" i="15" s="1"/>
  <c r="D262" i="15"/>
  <c r="B262" i="15"/>
  <c r="A263" i="15"/>
  <c r="B261" i="14"/>
  <c r="A262" i="14"/>
  <c r="D261" i="14"/>
  <c r="F135" i="14"/>
  <c r="G135" i="14" s="1"/>
  <c r="I135" i="14"/>
  <c r="C136" i="14" s="1"/>
  <c r="H136" i="16" l="1"/>
  <c r="J136" i="16" s="1"/>
  <c r="E136" i="16"/>
  <c r="I135" i="15"/>
  <c r="C136" i="15" s="1"/>
  <c r="F135" i="15"/>
  <c r="G135" i="15" s="1"/>
  <c r="B263" i="15"/>
  <c r="D263" i="15"/>
  <c r="A264" i="15"/>
  <c r="H136" i="14"/>
  <c r="J136" i="14" s="1"/>
  <c r="E136" i="14"/>
  <c r="D262" i="14"/>
  <c r="B262" i="14"/>
  <c r="A263" i="14"/>
  <c r="F136" i="16" l="1"/>
  <c r="G136" i="16" s="1"/>
  <c r="I136" i="16"/>
  <c r="C137" i="16" s="1"/>
  <c r="D264" i="15"/>
  <c r="A265" i="15"/>
  <c r="B264" i="15"/>
  <c r="H136" i="15"/>
  <c r="J136" i="15" s="1"/>
  <c r="E136" i="15"/>
  <c r="I136" i="14"/>
  <c r="C137" i="14" s="1"/>
  <c r="F136" i="14"/>
  <c r="G136" i="14" s="1"/>
  <c r="B263" i="14"/>
  <c r="A264" i="14"/>
  <c r="D263" i="14"/>
  <c r="H137" i="16" l="1"/>
  <c r="J137" i="16" s="1"/>
  <c r="E137" i="16"/>
  <c r="F136" i="15"/>
  <c r="G136" i="15" s="1"/>
  <c r="I136" i="15"/>
  <c r="C137" i="15" s="1"/>
  <c r="B265" i="15"/>
  <c r="D265" i="15"/>
  <c r="A266" i="15"/>
  <c r="D264" i="14"/>
  <c r="B264" i="14"/>
  <c r="A265" i="14"/>
  <c r="E137" i="14"/>
  <c r="H137" i="14"/>
  <c r="J137" i="14" s="1"/>
  <c r="I137" i="16" l="1"/>
  <c r="C138" i="16" s="1"/>
  <c r="F137" i="16"/>
  <c r="G137" i="16" s="1"/>
  <c r="H137" i="15"/>
  <c r="J137" i="15" s="1"/>
  <c r="E137" i="15"/>
  <c r="D266" i="15"/>
  <c r="B266" i="15"/>
  <c r="A267" i="15"/>
  <c r="F137" i="14"/>
  <c r="G137" i="14" s="1"/>
  <c r="I137" i="14"/>
  <c r="C138" i="14" s="1"/>
  <c r="B265" i="14"/>
  <c r="D265" i="14"/>
  <c r="A266" i="14"/>
  <c r="H138" i="16" l="1"/>
  <c r="J138" i="16" s="1"/>
  <c r="E138" i="16"/>
  <c r="I137" i="15"/>
  <c r="C138" i="15" s="1"/>
  <c r="F137" i="15"/>
  <c r="G137" i="15" s="1"/>
  <c r="B267" i="15"/>
  <c r="A268" i="15"/>
  <c r="D267" i="15"/>
  <c r="H138" i="14"/>
  <c r="J138" i="14" s="1"/>
  <c r="E138" i="14"/>
  <c r="D266" i="14"/>
  <c r="B266" i="14"/>
  <c r="A267" i="14"/>
  <c r="I138" i="16" l="1"/>
  <c r="C139" i="16" s="1"/>
  <c r="F138" i="16"/>
  <c r="G138" i="16" s="1"/>
  <c r="D268" i="15"/>
  <c r="A269" i="15"/>
  <c r="B268" i="15"/>
  <c r="H138" i="15"/>
  <c r="J138" i="15" s="1"/>
  <c r="E138" i="15"/>
  <c r="I138" i="14"/>
  <c r="C139" i="14" s="1"/>
  <c r="F138" i="14"/>
  <c r="G138" i="14" s="1"/>
  <c r="B267" i="14"/>
  <c r="A268" i="14"/>
  <c r="D267" i="14"/>
  <c r="H139" i="16" l="1"/>
  <c r="J139" i="16" s="1"/>
  <c r="E139" i="16"/>
  <c r="F138" i="15"/>
  <c r="G138" i="15" s="1"/>
  <c r="I138" i="15"/>
  <c r="C139" i="15" s="1"/>
  <c r="B269" i="15"/>
  <c r="A270" i="15"/>
  <c r="D269" i="15"/>
  <c r="D268" i="14"/>
  <c r="A269" i="14"/>
  <c r="B268" i="14"/>
  <c r="E139" i="14"/>
  <c r="H139" i="14"/>
  <c r="J139" i="14" s="1"/>
  <c r="I139" i="16" l="1"/>
  <c r="C140" i="16" s="1"/>
  <c r="F139" i="16"/>
  <c r="G139" i="16" s="1"/>
  <c r="D270" i="15"/>
  <c r="B270" i="15"/>
  <c r="A271" i="15"/>
  <c r="H139" i="15"/>
  <c r="J139" i="15" s="1"/>
  <c r="E139" i="15"/>
  <c r="B269" i="14"/>
  <c r="A270" i="14"/>
  <c r="D269" i="14"/>
  <c r="I139" i="14"/>
  <c r="C140" i="14" s="1"/>
  <c r="F139" i="14"/>
  <c r="G139" i="14" s="1"/>
  <c r="H140" i="16" l="1"/>
  <c r="J140" i="16" s="1"/>
  <c r="E140" i="16"/>
  <c r="F139" i="15"/>
  <c r="G139" i="15" s="1"/>
  <c r="I139" i="15"/>
  <c r="C140" i="15" s="1"/>
  <c r="B271" i="15"/>
  <c r="A272" i="15"/>
  <c r="D271" i="15"/>
  <c r="E140" i="14"/>
  <c r="H140" i="14"/>
  <c r="J140" i="14" s="1"/>
  <c r="D270" i="14"/>
  <c r="B270" i="14"/>
  <c r="A271" i="14"/>
  <c r="I140" i="16" l="1"/>
  <c r="C141" i="16" s="1"/>
  <c r="F140" i="16"/>
  <c r="G140" i="16" s="1"/>
  <c r="D272" i="15"/>
  <c r="A273" i="15"/>
  <c r="B272" i="15"/>
  <c r="E140" i="15"/>
  <c r="H140" i="15"/>
  <c r="J140" i="15" s="1"/>
  <c r="B271" i="14"/>
  <c r="D271" i="14"/>
  <c r="A272" i="14"/>
  <c r="I140" i="14"/>
  <c r="C141" i="14" s="1"/>
  <c r="F140" i="14"/>
  <c r="G140" i="14" s="1"/>
  <c r="H141" i="16" l="1"/>
  <c r="J141" i="16" s="1"/>
  <c r="E141" i="16"/>
  <c r="B273" i="15"/>
  <c r="D273" i="15"/>
  <c r="A274" i="15"/>
  <c r="F140" i="15"/>
  <c r="G140" i="15" s="1"/>
  <c r="I140" i="15"/>
  <c r="C141" i="15" s="1"/>
  <c r="H141" i="14"/>
  <c r="J141" i="14" s="1"/>
  <c r="E141" i="14"/>
  <c r="D272" i="14"/>
  <c r="B272" i="14"/>
  <c r="A273" i="14"/>
  <c r="F141" i="16" l="1"/>
  <c r="G141" i="16" s="1"/>
  <c r="I141" i="16"/>
  <c r="C142" i="16" s="1"/>
  <c r="H141" i="15"/>
  <c r="J141" i="15" s="1"/>
  <c r="E141" i="15"/>
  <c r="D274" i="15"/>
  <c r="A275" i="15"/>
  <c r="B274" i="15"/>
  <c r="F141" i="14"/>
  <c r="G141" i="14" s="1"/>
  <c r="I141" i="14"/>
  <c r="C142" i="14" s="1"/>
  <c r="A274" i="14"/>
  <c r="B273" i="14"/>
  <c r="D273" i="14"/>
  <c r="H142" i="16" l="1"/>
  <c r="J142" i="16" s="1"/>
  <c r="E142" i="16"/>
  <c r="I141" i="15"/>
  <c r="C142" i="15" s="1"/>
  <c r="F141" i="15"/>
  <c r="G141" i="15" s="1"/>
  <c r="B275" i="15"/>
  <c r="A276" i="15"/>
  <c r="D275" i="15"/>
  <c r="D274" i="14"/>
  <c r="A275" i="14"/>
  <c r="B274" i="14"/>
  <c r="E142" i="14"/>
  <c r="H142" i="14"/>
  <c r="J142" i="14" s="1"/>
  <c r="I142" i="16" l="1"/>
  <c r="C143" i="16" s="1"/>
  <c r="F142" i="16"/>
  <c r="G142" i="16" s="1"/>
  <c r="D276" i="15"/>
  <c r="A277" i="15"/>
  <c r="B276" i="15"/>
  <c r="H142" i="15"/>
  <c r="J142" i="15" s="1"/>
  <c r="E142" i="15"/>
  <c r="I142" i="14"/>
  <c r="C143" i="14" s="1"/>
  <c r="F142" i="14"/>
  <c r="G142" i="14" s="1"/>
  <c r="A276" i="14"/>
  <c r="B275" i="14"/>
  <c r="D275" i="14"/>
  <c r="H143" i="16" l="1"/>
  <c r="J143" i="16" s="1"/>
  <c r="E143" i="16"/>
  <c r="F142" i="15"/>
  <c r="G142" i="15" s="1"/>
  <c r="I142" i="15"/>
  <c r="C143" i="15" s="1"/>
  <c r="B277" i="15"/>
  <c r="A278" i="15"/>
  <c r="D277" i="15"/>
  <c r="D276" i="14"/>
  <c r="A277" i="14"/>
  <c r="B276" i="14"/>
  <c r="H143" i="14"/>
  <c r="J143" i="14" s="1"/>
  <c r="E143" i="14"/>
  <c r="I143" i="16" l="1"/>
  <c r="C144" i="16" s="1"/>
  <c r="F143" i="16"/>
  <c r="G143" i="16" s="1"/>
  <c r="H143" i="15"/>
  <c r="J143" i="15" s="1"/>
  <c r="E143" i="15"/>
  <c r="D278" i="15"/>
  <c r="B278" i="15"/>
  <c r="A279" i="15"/>
  <c r="F143" i="14"/>
  <c r="G143" i="14" s="1"/>
  <c r="I143" i="14"/>
  <c r="C144" i="14" s="1"/>
  <c r="A278" i="14"/>
  <c r="B277" i="14"/>
  <c r="D277" i="14"/>
  <c r="H144" i="16" l="1"/>
  <c r="J144" i="16" s="1"/>
  <c r="E144" i="16"/>
  <c r="F143" i="15"/>
  <c r="G143" i="15" s="1"/>
  <c r="I143" i="15"/>
  <c r="C144" i="15" s="1"/>
  <c r="B279" i="15"/>
  <c r="A280" i="15"/>
  <c r="D279" i="15"/>
  <c r="E144" i="14"/>
  <c r="H144" i="14"/>
  <c r="J144" i="14" s="1"/>
  <c r="A279" i="14"/>
  <c r="D278" i="14"/>
  <c r="B278" i="14"/>
  <c r="I144" i="16" l="1"/>
  <c r="C145" i="16" s="1"/>
  <c r="F144" i="16"/>
  <c r="G144" i="16" s="1"/>
  <c r="D280" i="15"/>
  <c r="B280" i="15"/>
  <c r="A281" i="15"/>
  <c r="H144" i="15"/>
  <c r="J144" i="15" s="1"/>
  <c r="E144" i="15"/>
  <c r="F144" i="14"/>
  <c r="G144" i="14" s="1"/>
  <c r="I144" i="14"/>
  <c r="C145" i="14" s="1"/>
  <c r="D279" i="14"/>
  <c r="A280" i="14"/>
  <c r="B279" i="14"/>
  <c r="H145" i="16" l="1"/>
  <c r="J145" i="16" s="1"/>
  <c r="E145" i="16"/>
  <c r="F144" i="15"/>
  <c r="G144" i="15" s="1"/>
  <c r="I144" i="15"/>
  <c r="C145" i="15" s="1"/>
  <c r="A282" i="15"/>
  <c r="B281" i="15"/>
  <c r="D281" i="15"/>
  <c r="H145" i="14"/>
  <c r="J145" i="14" s="1"/>
  <c r="E145" i="14"/>
  <c r="B280" i="14"/>
  <c r="A281" i="14"/>
  <c r="D280" i="14"/>
  <c r="I145" i="16" l="1"/>
  <c r="C146" i="16" s="1"/>
  <c r="F145" i="16"/>
  <c r="G145" i="16" s="1"/>
  <c r="H145" i="15"/>
  <c r="J145" i="15" s="1"/>
  <c r="E145" i="15"/>
  <c r="D282" i="15"/>
  <c r="B282" i="15"/>
  <c r="A283" i="15"/>
  <c r="I145" i="14"/>
  <c r="C146" i="14" s="1"/>
  <c r="F145" i="14"/>
  <c r="G145" i="14" s="1"/>
  <c r="D281" i="14"/>
  <c r="A282" i="14"/>
  <c r="B281" i="14"/>
  <c r="H146" i="16" l="1"/>
  <c r="J146" i="16" s="1"/>
  <c r="E146" i="16"/>
  <c r="I145" i="15"/>
  <c r="C146" i="15" s="1"/>
  <c r="F145" i="15"/>
  <c r="G145" i="15" s="1"/>
  <c r="A284" i="15"/>
  <c r="B283" i="15"/>
  <c r="D283" i="15"/>
  <c r="H146" i="14"/>
  <c r="J146" i="14" s="1"/>
  <c r="E146" i="14"/>
  <c r="B282" i="14"/>
  <c r="D282" i="14"/>
  <c r="A283" i="14"/>
  <c r="I146" i="16" l="1"/>
  <c r="C147" i="16" s="1"/>
  <c r="F146" i="16"/>
  <c r="G146" i="16" s="1"/>
  <c r="A285" i="15"/>
  <c r="D284" i="15"/>
  <c r="B284" i="15"/>
  <c r="H146" i="15"/>
  <c r="J146" i="15" s="1"/>
  <c r="E146" i="15"/>
  <c r="I146" i="14"/>
  <c r="C147" i="14" s="1"/>
  <c r="F146" i="14"/>
  <c r="G146" i="14" s="1"/>
  <c r="D283" i="14"/>
  <c r="A284" i="14"/>
  <c r="B283" i="14"/>
  <c r="H147" i="16" l="1"/>
  <c r="J147" i="16" s="1"/>
  <c r="E147" i="16"/>
  <c r="I146" i="15"/>
  <c r="C147" i="15" s="1"/>
  <c r="F146" i="15"/>
  <c r="G146" i="15" s="1"/>
  <c r="D285" i="15"/>
  <c r="A286" i="15"/>
  <c r="B285" i="15"/>
  <c r="B284" i="14"/>
  <c r="A285" i="14"/>
  <c r="D284" i="14"/>
  <c r="E147" i="14"/>
  <c r="H147" i="14"/>
  <c r="J147" i="14" s="1"/>
  <c r="I147" i="16" l="1"/>
  <c r="C148" i="16" s="1"/>
  <c r="F147" i="16"/>
  <c r="G147" i="16" s="1"/>
  <c r="B286" i="15"/>
  <c r="A287" i="15"/>
  <c r="D286" i="15"/>
  <c r="E147" i="15"/>
  <c r="H147" i="15"/>
  <c r="J147" i="15" s="1"/>
  <c r="D285" i="14"/>
  <c r="A286" i="14"/>
  <c r="B285" i="14"/>
  <c r="F147" i="14"/>
  <c r="G147" i="14" s="1"/>
  <c r="I147" i="14"/>
  <c r="C148" i="14" s="1"/>
  <c r="H148" i="16" l="1"/>
  <c r="J148" i="16" s="1"/>
  <c r="E148" i="16"/>
  <c r="D287" i="15"/>
  <c r="B287" i="15"/>
  <c r="A288" i="15"/>
  <c r="I147" i="15"/>
  <c r="C148" i="15" s="1"/>
  <c r="F147" i="15"/>
  <c r="G147" i="15" s="1"/>
  <c r="H148" i="14"/>
  <c r="J148" i="14" s="1"/>
  <c r="E148" i="14"/>
  <c r="B286" i="14"/>
  <c r="A287" i="14"/>
  <c r="D286" i="14"/>
  <c r="I148" i="16" l="1"/>
  <c r="C149" i="16" s="1"/>
  <c r="F148" i="16"/>
  <c r="G148" i="16" s="1"/>
  <c r="B288" i="15"/>
  <c r="A289" i="15"/>
  <c r="D288" i="15"/>
  <c r="H148" i="15"/>
  <c r="J148" i="15" s="1"/>
  <c r="E148" i="15"/>
  <c r="D287" i="14"/>
  <c r="A288" i="14"/>
  <c r="B287" i="14"/>
  <c r="F148" i="14"/>
  <c r="G148" i="14" s="1"/>
  <c r="I148" i="14"/>
  <c r="C149" i="14" s="1"/>
  <c r="H149" i="16" l="1"/>
  <c r="J149" i="16" s="1"/>
  <c r="E149" i="16"/>
  <c r="F148" i="15"/>
  <c r="G148" i="15" s="1"/>
  <c r="I148" i="15"/>
  <c r="C149" i="15" s="1"/>
  <c r="D289" i="15"/>
  <c r="B289" i="15"/>
  <c r="A290" i="15"/>
  <c r="H149" i="14"/>
  <c r="J149" i="14" s="1"/>
  <c r="E149" i="14"/>
  <c r="B288" i="14"/>
  <c r="D288" i="14"/>
  <c r="A289" i="14"/>
  <c r="I149" i="16" l="1"/>
  <c r="C150" i="16" s="1"/>
  <c r="F149" i="16"/>
  <c r="G149" i="16" s="1"/>
  <c r="B290" i="15"/>
  <c r="D290" i="15"/>
  <c r="A291" i="15"/>
  <c r="H149" i="15"/>
  <c r="J149" i="15" s="1"/>
  <c r="E149" i="15"/>
  <c r="D289" i="14"/>
  <c r="A290" i="14"/>
  <c r="B289" i="14"/>
  <c r="I149" i="14"/>
  <c r="C150" i="14" s="1"/>
  <c r="F149" i="14"/>
  <c r="G149" i="14" s="1"/>
  <c r="H150" i="16" l="1"/>
  <c r="J150" i="16" s="1"/>
  <c r="E150" i="16"/>
  <c r="F149" i="15"/>
  <c r="G149" i="15" s="1"/>
  <c r="I149" i="15"/>
  <c r="C150" i="15" s="1"/>
  <c r="D291" i="15"/>
  <c r="A292" i="15"/>
  <c r="B291" i="15"/>
  <c r="H150" i="14"/>
  <c r="J150" i="14" s="1"/>
  <c r="E150" i="14"/>
  <c r="B290" i="14"/>
  <c r="A291" i="14"/>
  <c r="D290" i="14"/>
  <c r="I150" i="16" l="1"/>
  <c r="C151" i="16" s="1"/>
  <c r="F150" i="16"/>
  <c r="G150" i="16" s="1"/>
  <c r="H150" i="15"/>
  <c r="J150" i="15" s="1"/>
  <c r="E150" i="15"/>
  <c r="B292" i="15"/>
  <c r="A293" i="15"/>
  <c r="D292" i="15"/>
  <c r="D291" i="14"/>
  <c r="A292" i="14"/>
  <c r="B291" i="14"/>
  <c r="F150" i="14"/>
  <c r="G150" i="14" s="1"/>
  <c r="I150" i="14"/>
  <c r="C151" i="14" s="1"/>
  <c r="H151" i="16" l="1"/>
  <c r="J151" i="16" s="1"/>
  <c r="E151" i="16"/>
  <c r="D293" i="15"/>
  <c r="A294" i="15"/>
  <c r="B293" i="15"/>
  <c r="I150" i="15"/>
  <c r="C151" i="15" s="1"/>
  <c r="F150" i="15"/>
  <c r="G150" i="15" s="1"/>
  <c r="H151" i="14"/>
  <c r="J151" i="14" s="1"/>
  <c r="E151" i="14"/>
  <c r="B292" i="14"/>
  <c r="A293" i="14"/>
  <c r="D292" i="14"/>
  <c r="F151" i="16" l="1"/>
  <c r="G151" i="16" s="1"/>
  <c r="I151" i="16"/>
  <c r="C152" i="16" s="1"/>
  <c r="H151" i="15"/>
  <c r="J151" i="15" s="1"/>
  <c r="E151" i="15"/>
  <c r="B294" i="15"/>
  <c r="D294" i="15"/>
  <c r="A295" i="15"/>
  <c r="D293" i="14"/>
  <c r="A294" i="14"/>
  <c r="B293" i="14"/>
  <c r="I151" i="14"/>
  <c r="C152" i="14" s="1"/>
  <c r="F151" i="14"/>
  <c r="G151" i="14" s="1"/>
  <c r="H152" i="16" l="1"/>
  <c r="J152" i="16" s="1"/>
  <c r="E152" i="16"/>
  <c r="I151" i="15"/>
  <c r="C152" i="15" s="1"/>
  <c r="F151" i="15"/>
  <c r="G151" i="15" s="1"/>
  <c r="D295" i="15"/>
  <c r="A296" i="15"/>
  <c r="B295" i="15"/>
  <c r="H152" i="14"/>
  <c r="J152" i="14" s="1"/>
  <c r="E152" i="14"/>
  <c r="B294" i="14"/>
  <c r="A295" i="14"/>
  <c r="D294" i="14"/>
  <c r="I152" i="16" l="1"/>
  <c r="C153" i="16" s="1"/>
  <c r="F152" i="16"/>
  <c r="G152" i="16" s="1"/>
  <c r="B296" i="15"/>
  <c r="D296" i="15"/>
  <c r="A297" i="15"/>
  <c r="H152" i="15"/>
  <c r="J152" i="15" s="1"/>
  <c r="E152" i="15"/>
  <c r="D295" i="14"/>
  <c r="A296" i="14"/>
  <c r="B295" i="14"/>
  <c r="I152" i="14"/>
  <c r="C153" i="14" s="1"/>
  <c r="F152" i="14"/>
  <c r="G152" i="14" s="1"/>
  <c r="H153" i="16" l="1"/>
  <c r="J153" i="16" s="1"/>
  <c r="E153" i="16"/>
  <c r="F152" i="15"/>
  <c r="G152" i="15" s="1"/>
  <c r="I152" i="15"/>
  <c r="C153" i="15" s="1"/>
  <c r="D297" i="15"/>
  <c r="A298" i="15"/>
  <c r="B297" i="15"/>
  <c r="B296" i="14"/>
  <c r="A297" i="14"/>
  <c r="D296" i="14"/>
  <c r="H153" i="14"/>
  <c r="J153" i="14" s="1"/>
  <c r="E153" i="14"/>
  <c r="F153" i="16" l="1"/>
  <c r="G153" i="16" s="1"/>
  <c r="I153" i="16"/>
  <c r="C154" i="16" s="1"/>
  <c r="B298" i="15"/>
  <c r="D298" i="15"/>
  <c r="A299" i="15"/>
  <c r="E153" i="15"/>
  <c r="H153" i="15"/>
  <c r="J153" i="15" s="1"/>
  <c r="I153" i="14"/>
  <c r="C154" i="14" s="1"/>
  <c r="F153" i="14"/>
  <c r="G153" i="14" s="1"/>
  <c r="D297" i="14"/>
  <c r="A298" i="14"/>
  <c r="B297" i="14"/>
  <c r="H154" i="16" l="1"/>
  <c r="J154" i="16" s="1"/>
  <c r="E154" i="16"/>
  <c r="I153" i="15"/>
  <c r="C154" i="15" s="1"/>
  <c r="F153" i="15"/>
  <c r="G153" i="15" s="1"/>
  <c r="D299" i="15"/>
  <c r="A300" i="15"/>
  <c r="B299" i="15"/>
  <c r="B298" i="14"/>
  <c r="A299" i="14"/>
  <c r="D298" i="14"/>
  <c r="H154" i="14"/>
  <c r="J154" i="14" s="1"/>
  <c r="E154" i="14"/>
  <c r="I154" i="16" l="1"/>
  <c r="C155" i="16" s="1"/>
  <c r="F154" i="16"/>
  <c r="G154" i="16" s="1"/>
  <c r="B300" i="15"/>
  <c r="D300" i="15"/>
  <c r="A301" i="15"/>
  <c r="E154" i="15"/>
  <c r="H154" i="15"/>
  <c r="J154" i="15" s="1"/>
  <c r="D299" i="14"/>
  <c r="A300" i="14"/>
  <c r="B299" i="14"/>
  <c r="F154" i="14"/>
  <c r="G154" i="14" s="1"/>
  <c r="I154" i="14"/>
  <c r="C155" i="14" s="1"/>
  <c r="H155" i="16" l="1"/>
  <c r="J155" i="16" s="1"/>
  <c r="E155" i="16"/>
  <c r="F154" i="15"/>
  <c r="G154" i="15" s="1"/>
  <c r="I154" i="15"/>
  <c r="C155" i="15" s="1"/>
  <c r="D301" i="15"/>
  <c r="A302" i="15"/>
  <c r="B301" i="15"/>
  <c r="B300" i="14"/>
  <c r="D300" i="14"/>
  <c r="A301" i="14"/>
  <c r="H155" i="14"/>
  <c r="J155" i="14" s="1"/>
  <c r="E155" i="14"/>
  <c r="I155" i="16" l="1"/>
  <c r="C156" i="16" s="1"/>
  <c r="F155" i="16"/>
  <c r="G155" i="16" s="1"/>
  <c r="B302" i="15"/>
  <c r="D302" i="15"/>
  <c r="A303" i="15"/>
  <c r="H155" i="15"/>
  <c r="J155" i="15" s="1"/>
  <c r="E155" i="15"/>
  <c r="F155" i="14"/>
  <c r="G155" i="14" s="1"/>
  <c r="I155" i="14"/>
  <c r="C156" i="14" s="1"/>
  <c r="D301" i="14"/>
  <c r="A302" i="14"/>
  <c r="B301" i="14"/>
  <c r="H156" i="16" l="1"/>
  <c r="J156" i="16" s="1"/>
  <c r="E156" i="16"/>
  <c r="F155" i="15"/>
  <c r="G155" i="15" s="1"/>
  <c r="I155" i="15"/>
  <c r="C156" i="15" s="1"/>
  <c r="D303" i="15"/>
  <c r="A304" i="15"/>
  <c r="B303" i="15"/>
  <c r="H156" i="14"/>
  <c r="J156" i="14" s="1"/>
  <c r="E156" i="14"/>
  <c r="B302" i="14"/>
  <c r="A303" i="14"/>
  <c r="D302" i="14"/>
  <c r="I156" i="16" l="1"/>
  <c r="C157" i="16" s="1"/>
  <c r="F156" i="16"/>
  <c r="G156" i="16" s="1"/>
  <c r="B304" i="15"/>
  <c r="D304" i="15"/>
  <c r="A305" i="15"/>
  <c r="H156" i="15"/>
  <c r="J156" i="15" s="1"/>
  <c r="E156" i="15"/>
  <c r="D303" i="14"/>
  <c r="A304" i="14"/>
  <c r="B303" i="14"/>
  <c r="I156" i="14"/>
  <c r="C157" i="14" s="1"/>
  <c r="F156" i="14"/>
  <c r="G156" i="14" s="1"/>
  <c r="H157" i="16" l="1"/>
  <c r="J157" i="16" s="1"/>
  <c r="E157" i="16"/>
  <c r="D305" i="15"/>
  <c r="A306" i="15"/>
  <c r="B305" i="15"/>
  <c r="I156" i="15"/>
  <c r="C157" i="15" s="1"/>
  <c r="F156" i="15"/>
  <c r="G156" i="15" s="1"/>
  <c r="H157" i="14"/>
  <c r="J157" i="14" s="1"/>
  <c r="E157" i="14"/>
  <c r="B304" i="14"/>
  <c r="D304" i="14"/>
  <c r="A305" i="14"/>
  <c r="I157" i="16" l="1"/>
  <c r="C158" i="16" s="1"/>
  <c r="F157" i="16"/>
  <c r="G157" i="16" s="1"/>
  <c r="H157" i="15"/>
  <c r="J157" i="15" s="1"/>
  <c r="E157" i="15"/>
  <c r="B306" i="15"/>
  <c r="D306" i="15"/>
  <c r="A307" i="15"/>
  <c r="D305" i="14"/>
  <c r="A306" i="14"/>
  <c r="B305" i="14"/>
  <c r="I157" i="14"/>
  <c r="C158" i="14" s="1"/>
  <c r="F157" i="14"/>
  <c r="G157" i="14" s="1"/>
  <c r="H158" i="16" l="1"/>
  <c r="J158" i="16" s="1"/>
  <c r="E158" i="16"/>
  <c r="F157" i="15"/>
  <c r="G157" i="15" s="1"/>
  <c r="I157" i="15"/>
  <c r="C158" i="15" s="1"/>
  <c r="D307" i="15"/>
  <c r="A308" i="15"/>
  <c r="B307" i="15"/>
  <c r="B306" i="14"/>
  <c r="A307" i="14"/>
  <c r="D306" i="14"/>
  <c r="H158" i="14"/>
  <c r="J158" i="14" s="1"/>
  <c r="E158" i="14"/>
  <c r="I158" i="16" l="1"/>
  <c r="C159" i="16" s="1"/>
  <c r="F158" i="16"/>
  <c r="G158" i="16" s="1"/>
  <c r="B308" i="15"/>
  <c r="A309" i="15"/>
  <c r="D308" i="15"/>
  <c r="H158" i="15"/>
  <c r="J158" i="15" s="1"/>
  <c r="E158" i="15"/>
  <c r="F158" i="14"/>
  <c r="G158" i="14" s="1"/>
  <c r="I158" i="14"/>
  <c r="C159" i="14" s="1"/>
  <c r="D307" i="14"/>
  <c r="A308" i="14"/>
  <c r="B307" i="14"/>
  <c r="H159" i="16" l="1"/>
  <c r="J159" i="16" s="1"/>
  <c r="E159" i="16"/>
  <c r="I158" i="15"/>
  <c r="C159" i="15" s="1"/>
  <c r="F158" i="15"/>
  <c r="G158" i="15" s="1"/>
  <c r="D309" i="15"/>
  <c r="A310" i="15"/>
  <c r="B309" i="15"/>
  <c r="B308" i="14"/>
  <c r="A309" i="14"/>
  <c r="D308" i="14"/>
  <c r="H159" i="14"/>
  <c r="J159" i="14" s="1"/>
  <c r="E159" i="14"/>
  <c r="I159" i="16" l="1"/>
  <c r="C160" i="16" s="1"/>
  <c r="F159" i="16"/>
  <c r="G159" i="16" s="1"/>
  <c r="B310" i="15"/>
  <c r="D310" i="15"/>
  <c r="A311" i="15"/>
  <c r="H159" i="15"/>
  <c r="J159" i="15" s="1"/>
  <c r="E159" i="15"/>
  <c r="F159" i="14"/>
  <c r="G159" i="14" s="1"/>
  <c r="I159" i="14"/>
  <c r="C160" i="14" s="1"/>
  <c r="D309" i="14"/>
  <c r="A310" i="14"/>
  <c r="B309" i="14"/>
  <c r="H160" i="16" l="1"/>
  <c r="J160" i="16" s="1"/>
  <c r="E160" i="16"/>
  <c r="D311" i="15"/>
  <c r="A312" i="15"/>
  <c r="B311" i="15"/>
  <c r="I159" i="15"/>
  <c r="C160" i="15" s="1"/>
  <c r="F159" i="15"/>
  <c r="G159" i="15" s="1"/>
  <c r="B310" i="14"/>
  <c r="A311" i="14"/>
  <c r="D310" i="14"/>
  <c r="H160" i="14"/>
  <c r="J160" i="14" s="1"/>
  <c r="E160" i="14"/>
  <c r="I160" i="16" l="1"/>
  <c r="C161" i="16" s="1"/>
  <c r="F160" i="16"/>
  <c r="G160" i="16" s="1"/>
  <c r="B312" i="15"/>
  <c r="D312" i="15"/>
  <c r="A313" i="15"/>
  <c r="H160" i="15"/>
  <c r="J160" i="15" s="1"/>
  <c r="E160" i="15"/>
  <c r="I160" i="14"/>
  <c r="C161" i="14" s="1"/>
  <c r="F160" i="14"/>
  <c r="G160" i="14" s="1"/>
  <c r="D311" i="14"/>
  <c r="A312" i="14"/>
  <c r="B311" i="14"/>
  <c r="H161" i="16" l="1"/>
  <c r="J161" i="16" s="1"/>
  <c r="E161" i="16"/>
  <c r="D313" i="15"/>
  <c r="A314" i="15"/>
  <c r="B313" i="15"/>
  <c r="F160" i="15"/>
  <c r="G160" i="15" s="1"/>
  <c r="I160" i="15"/>
  <c r="C161" i="15" s="1"/>
  <c r="B312" i="14"/>
  <c r="A313" i="14"/>
  <c r="D312" i="14"/>
  <c r="H161" i="14"/>
  <c r="J161" i="14" s="1"/>
  <c r="E161" i="14"/>
  <c r="F161" i="16" l="1"/>
  <c r="G161" i="16" s="1"/>
  <c r="I161" i="16"/>
  <c r="C162" i="16" s="1"/>
  <c r="E161" i="15"/>
  <c r="H161" i="15"/>
  <c r="J161" i="15" s="1"/>
  <c r="B314" i="15"/>
  <c r="D314" i="15"/>
  <c r="A315" i="15"/>
  <c r="I161" i="14"/>
  <c r="C162" i="14" s="1"/>
  <c r="F161" i="14"/>
  <c r="G161" i="14" s="1"/>
  <c r="D313" i="14"/>
  <c r="A314" i="14"/>
  <c r="B313" i="14"/>
  <c r="H162" i="16" l="1"/>
  <c r="J162" i="16" s="1"/>
  <c r="E162" i="16"/>
  <c r="D315" i="15"/>
  <c r="A316" i="15"/>
  <c r="B315" i="15"/>
  <c r="I161" i="15"/>
  <c r="C162" i="15" s="1"/>
  <c r="F161" i="15"/>
  <c r="G161" i="15" s="1"/>
  <c r="B314" i="14"/>
  <c r="A315" i="14"/>
  <c r="D314" i="14"/>
  <c r="E162" i="14"/>
  <c r="H162" i="14"/>
  <c r="J162" i="14" s="1"/>
  <c r="I162" i="16" l="1"/>
  <c r="C163" i="16" s="1"/>
  <c r="F162" i="16"/>
  <c r="G162" i="16" s="1"/>
  <c r="B316" i="15"/>
  <c r="A317" i="15"/>
  <c r="D316" i="15"/>
  <c r="E162" i="15"/>
  <c r="H162" i="15"/>
  <c r="J162" i="15" s="1"/>
  <c r="F162" i="14"/>
  <c r="G162" i="14" s="1"/>
  <c r="I162" i="14"/>
  <c r="C163" i="14" s="1"/>
  <c r="D315" i="14"/>
  <c r="A316" i="14"/>
  <c r="B315" i="14"/>
  <c r="H163" i="16" l="1"/>
  <c r="J163" i="16" s="1"/>
  <c r="E163" i="16"/>
  <c r="F162" i="15"/>
  <c r="G162" i="15" s="1"/>
  <c r="I162" i="15"/>
  <c r="C163" i="15" s="1"/>
  <c r="D317" i="15"/>
  <c r="A318" i="15"/>
  <c r="B317" i="15"/>
  <c r="H163" i="14"/>
  <c r="J163" i="14" s="1"/>
  <c r="E163" i="14"/>
  <c r="B316" i="14"/>
  <c r="D316" i="14"/>
  <c r="A317" i="14"/>
  <c r="I163" i="16" l="1"/>
  <c r="C164" i="16" s="1"/>
  <c r="F163" i="16"/>
  <c r="G163" i="16" s="1"/>
  <c r="H163" i="15"/>
  <c r="J163" i="15" s="1"/>
  <c r="E163" i="15"/>
  <c r="B318" i="15"/>
  <c r="D318" i="15"/>
  <c r="A319" i="15"/>
  <c r="D317" i="14"/>
  <c r="A318" i="14"/>
  <c r="B317" i="14"/>
  <c r="F163" i="14"/>
  <c r="G163" i="14" s="1"/>
  <c r="I163" i="14"/>
  <c r="C164" i="14" s="1"/>
  <c r="H164" i="16" l="1"/>
  <c r="J164" i="16" s="1"/>
  <c r="E164" i="16"/>
  <c r="I163" i="15"/>
  <c r="C164" i="15" s="1"/>
  <c r="F163" i="15"/>
  <c r="G163" i="15" s="1"/>
  <c r="D319" i="15"/>
  <c r="A320" i="15"/>
  <c r="B319" i="15"/>
  <c r="H164" i="14"/>
  <c r="J164" i="14" s="1"/>
  <c r="E164" i="14"/>
  <c r="B318" i="14"/>
  <c r="A319" i="14"/>
  <c r="D318" i="14"/>
  <c r="F164" i="16" l="1"/>
  <c r="G164" i="16" s="1"/>
  <c r="I164" i="16"/>
  <c r="C165" i="16" s="1"/>
  <c r="B320" i="15"/>
  <c r="D320" i="15"/>
  <c r="A321" i="15"/>
  <c r="H164" i="15"/>
  <c r="J164" i="15" s="1"/>
  <c r="E164" i="15"/>
  <c r="D319" i="14"/>
  <c r="A320" i="14"/>
  <c r="B319" i="14"/>
  <c r="I164" i="14"/>
  <c r="C165" i="14" s="1"/>
  <c r="F164" i="14"/>
  <c r="G164" i="14" s="1"/>
  <c r="H165" i="16" l="1"/>
  <c r="J165" i="16" s="1"/>
  <c r="E165" i="16"/>
  <c r="F164" i="15"/>
  <c r="G164" i="15" s="1"/>
  <c r="I164" i="15"/>
  <c r="C165" i="15" s="1"/>
  <c r="B321" i="15"/>
  <c r="A322" i="15"/>
  <c r="D321" i="15"/>
  <c r="H165" i="14"/>
  <c r="J165" i="14" s="1"/>
  <c r="E165" i="14"/>
  <c r="B320" i="14"/>
  <c r="D320" i="14"/>
  <c r="A321" i="14"/>
  <c r="I165" i="16" l="1"/>
  <c r="C166" i="16" s="1"/>
  <c r="F165" i="16"/>
  <c r="G165" i="16" s="1"/>
  <c r="D322" i="15"/>
  <c r="A323" i="15"/>
  <c r="B322" i="15"/>
  <c r="E165" i="15"/>
  <c r="H165" i="15"/>
  <c r="J165" i="15" s="1"/>
  <c r="D321" i="14"/>
  <c r="A322" i="14"/>
  <c r="B321" i="14"/>
  <c r="I165" i="14"/>
  <c r="C166" i="14" s="1"/>
  <c r="F165" i="14"/>
  <c r="G165" i="14" s="1"/>
  <c r="H166" i="16" l="1"/>
  <c r="J166" i="16" s="1"/>
  <c r="E166" i="16"/>
  <c r="B323" i="15"/>
  <c r="A324" i="15"/>
  <c r="D323" i="15"/>
  <c r="F165" i="15"/>
  <c r="G165" i="15" s="1"/>
  <c r="I165" i="15"/>
  <c r="C166" i="15" s="1"/>
  <c r="E166" i="14"/>
  <c r="H166" i="14"/>
  <c r="J166" i="14" s="1"/>
  <c r="B322" i="14"/>
  <c r="A323" i="14"/>
  <c r="D322" i="14"/>
  <c r="F166" i="16" l="1"/>
  <c r="G166" i="16" s="1"/>
  <c r="I166" i="16"/>
  <c r="C167" i="16" s="1"/>
  <c r="H166" i="15"/>
  <c r="J166" i="15" s="1"/>
  <c r="E166" i="15"/>
  <c r="D324" i="15"/>
  <c r="B324" i="15"/>
  <c r="A325" i="15"/>
  <c r="F166" i="14"/>
  <c r="G166" i="14" s="1"/>
  <c r="I166" i="14"/>
  <c r="C167" i="14" s="1"/>
  <c r="D323" i="14"/>
  <c r="A324" i="14"/>
  <c r="B323" i="14"/>
  <c r="H167" i="16" l="1"/>
  <c r="J167" i="16" s="1"/>
  <c r="E167" i="16"/>
  <c r="F166" i="15"/>
  <c r="G166" i="15" s="1"/>
  <c r="I166" i="15"/>
  <c r="C167" i="15" s="1"/>
  <c r="B325" i="15"/>
  <c r="A326" i="15"/>
  <c r="D325" i="15"/>
  <c r="A325" i="14"/>
  <c r="B324" i="14"/>
  <c r="D324" i="14"/>
  <c r="H167" i="14"/>
  <c r="J167" i="14" s="1"/>
  <c r="E167" i="14"/>
  <c r="F167" i="16" l="1"/>
  <c r="G167" i="16" s="1"/>
  <c r="I167" i="16"/>
  <c r="C168" i="16" s="1"/>
  <c r="H167" i="15"/>
  <c r="J167" i="15" s="1"/>
  <c r="E167" i="15"/>
  <c r="D326" i="15"/>
  <c r="B326" i="15"/>
  <c r="A327" i="15"/>
  <c r="I167" i="14"/>
  <c r="C168" i="14" s="1"/>
  <c r="F167" i="14"/>
  <c r="G167" i="14" s="1"/>
  <c r="D325" i="14"/>
  <c r="A326" i="14"/>
  <c r="B325" i="14"/>
  <c r="H168" i="16" l="1"/>
  <c r="J168" i="16" s="1"/>
  <c r="E168" i="16"/>
  <c r="I167" i="15"/>
  <c r="C168" i="15" s="1"/>
  <c r="F167" i="15"/>
  <c r="G167" i="15" s="1"/>
  <c r="B327" i="15"/>
  <c r="D327" i="15"/>
  <c r="A328" i="15"/>
  <c r="B326" i="14"/>
  <c r="A327" i="14"/>
  <c r="D326" i="14"/>
  <c r="H168" i="14"/>
  <c r="J168" i="14" s="1"/>
  <c r="E168" i="14"/>
  <c r="I168" i="16" l="1"/>
  <c r="C169" i="16" s="1"/>
  <c r="F168" i="16"/>
  <c r="G168" i="16" s="1"/>
  <c r="D328" i="15"/>
  <c r="B328" i="15"/>
  <c r="A329" i="15"/>
  <c r="E168" i="15"/>
  <c r="H168" i="15"/>
  <c r="J168" i="15" s="1"/>
  <c r="D327" i="14"/>
  <c r="B327" i="14"/>
  <c r="A328" i="14"/>
  <c r="F168" i="14"/>
  <c r="G168" i="14" s="1"/>
  <c r="I168" i="14"/>
  <c r="C169" i="14" s="1"/>
  <c r="H169" i="16" l="1"/>
  <c r="J169" i="16" s="1"/>
  <c r="E169" i="16"/>
  <c r="B329" i="15"/>
  <c r="A330" i="15"/>
  <c r="D329" i="15"/>
  <c r="I168" i="15"/>
  <c r="C169" i="15" s="1"/>
  <c r="F168" i="15"/>
  <c r="G168" i="15" s="1"/>
  <c r="H169" i="14"/>
  <c r="J169" i="14" s="1"/>
  <c r="E169" i="14"/>
  <c r="B328" i="14"/>
  <c r="A329" i="14"/>
  <c r="D328" i="14"/>
  <c r="I169" i="16" l="1"/>
  <c r="C170" i="16" s="1"/>
  <c r="F169" i="16"/>
  <c r="G169" i="16" s="1"/>
  <c r="D330" i="15"/>
  <c r="A331" i="15"/>
  <c r="B330" i="15"/>
  <c r="H169" i="15"/>
  <c r="J169" i="15" s="1"/>
  <c r="E169" i="15"/>
  <c r="D329" i="14"/>
  <c r="B329" i="14"/>
  <c r="A330" i="14"/>
  <c r="I169" i="14"/>
  <c r="C170" i="14" s="1"/>
  <c r="F169" i="14"/>
  <c r="G169" i="14" s="1"/>
  <c r="H170" i="16" l="1"/>
  <c r="J170" i="16" s="1"/>
  <c r="E170" i="16"/>
  <c r="F169" i="15"/>
  <c r="G169" i="15" s="1"/>
  <c r="I169" i="15"/>
  <c r="C170" i="15" s="1"/>
  <c r="B331" i="15"/>
  <c r="A332" i="15"/>
  <c r="D331" i="15"/>
  <c r="E170" i="14"/>
  <c r="H170" i="14"/>
  <c r="J170" i="14" s="1"/>
  <c r="B330" i="14"/>
  <c r="D330" i="14"/>
  <c r="A331" i="14"/>
  <c r="F170" i="16" l="1"/>
  <c r="G170" i="16" s="1"/>
  <c r="I170" i="16"/>
  <c r="C171" i="16" s="1"/>
  <c r="D332" i="15"/>
  <c r="B332" i="15"/>
  <c r="A333" i="15"/>
  <c r="H170" i="15"/>
  <c r="J170" i="15" s="1"/>
  <c r="E170" i="15"/>
  <c r="D331" i="14"/>
  <c r="A332" i="14"/>
  <c r="B331" i="14"/>
  <c r="F170" i="14"/>
  <c r="G170" i="14" s="1"/>
  <c r="I170" i="14"/>
  <c r="C171" i="14" s="1"/>
  <c r="E171" i="16" l="1"/>
  <c r="H171" i="16"/>
  <c r="J171" i="16" s="1"/>
  <c r="I170" i="15"/>
  <c r="C171" i="15" s="1"/>
  <c r="F170" i="15"/>
  <c r="G170" i="15" s="1"/>
  <c r="B333" i="15"/>
  <c r="D333" i="15"/>
  <c r="A334" i="15"/>
  <c r="H171" i="14"/>
  <c r="J171" i="14" s="1"/>
  <c r="E171" i="14"/>
  <c r="B332" i="14"/>
  <c r="A333" i="14"/>
  <c r="D332" i="14"/>
  <c r="I171" i="16" l="1"/>
  <c r="C172" i="16" s="1"/>
  <c r="F171" i="16"/>
  <c r="G171" i="16" s="1"/>
  <c r="D334" i="15"/>
  <c r="B334" i="15"/>
  <c r="A335" i="15"/>
  <c r="H171" i="15"/>
  <c r="J171" i="15" s="1"/>
  <c r="E171" i="15"/>
  <c r="D333" i="14"/>
  <c r="A334" i="14"/>
  <c r="B333" i="14"/>
  <c r="I171" i="14"/>
  <c r="C172" i="14" s="1"/>
  <c r="F171" i="14"/>
  <c r="G171" i="14" s="1"/>
  <c r="E172" i="16" l="1"/>
  <c r="H172" i="16"/>
  <c r="J172" i="16" s="1"/>
  <c r="B335" i="15"/>
  <c r="D335" i="15"/>
  <c r="A336" i="15"/>
  <c r="I171" i="15"/>
  <c r="C172" i="15" s="1"/>
  <c r="F171" i="15"/>
  <c r="G171" i="15" s="1"/>
  <c r="B334" i="14"/>
  <c r="A335" i="14"/>
  <c r="D334" i="14"/>
  <c r="H172" i="14"/>
  <c r="J172" i="14" s="1"/>
  <c r="E172" i="14"/>
  <c r="F172" i="16" l="1"/>
  <c r="G172" i="16" s="1"/>
  <c r="I172" i="16"/>
  <c r="C173" i="16" s="1"/>
  <c r="D336" i="15"/>
  <c r="B336" i="15"/>
  <c r="A337" i="15"/>
  <c r="H172" i="15"/>
  <c r="J172" i="15" s="1"/>
  <c r="E172" i="15"/>
  <c r="F172" i="14"/>
  <c r="G172" i="14" s="1"/>
  <c r="I172" i="14"/>
  <c r="C173" i="14" s="1"/>
  <c r="D335" i="14"/>
  <c r="B335" i="14"/>
  <c r="A336" i="14"/>
  <c r="H173" i="16" l="1"/>
  <c r="J173" i="16" s="1"/>
  <c r="E173" i="16"/>
  <c r="B337" i="15"/>
  <c r="A338" i="15"/>
  <c r="D337" i="15"/>
  <c r="I172" i="15"/>
  <c r="C173" i="15" s="1"/>
  <c r="F172" i="15"/>
  <c r="G172" i="15" s="1"/>
  <c r="H173" i="14"/>
  <c r="J173" i="14" s="1"/>
  <c r="E173" i="14"/>
  <c r="B336" i="14"/>
  <c r="D336" i="14"/>
  <c r="A337" i="14"/>
  <c r="F173" i="16" l="1"/>
  <c r="G173" i="16" s="1"/>
  <c r="I173" i="16"/>
  <c r="C174" i="16" s="1"/>
  <c r="H173" i="15"/>
  <c r="J173" i="15" s="1"/>
  <c r="E173" i="15"/>
  <c r="D338" i="15"/>
  <c r="A339" i="15"/>
  <c r="B338" i="15"/>
  <c r="D337" i="14"/>
  <c r="B337" i="14"/>
  <c r="A338" i="14"/>
  <c r="F173" i="14"/>
  <c r="G173" i="14" s="1"/>
  <c r="I173" i="14"/>
  <c r="C174" i="14" s="1"/>
  <c r="H174" i="16" l="1"/>
  <c r="J174" i="16" s="1"/>
  <c r="E174" i="16"/>
  <c r="B339" i="15"/>
  <c r="A340" i="15"/>
  <c r="D339" i="15"/>
  <c r="I173" i="15"/>
  <c r="C174" i="15" s="1"/>
  <c r="F173" i="15"/>
  <c r="G173" i="15" s="1"/>
  <c r="B338" i="14"/>
  <c r="D338" i="14"/>
  <c r="A339" i="14"/>
  <c r="E174" i="14"/>
  <c r="H174" i="14"/>
  <c r="J174" i="14" s="1"/>
  <c r="I174" i="16" l="1"/>
  <c r="C175" i="16" s="1"/>
  <c r="F174" i="16"/>
  <c r="G174" i="16" s="1"/>
  <c r="H174" i="15"/>
  <c r="J174" i="15" s="1"/>
  <c r="E174" i="15"/>
  <c r="D340" i="15"/>
  <c r="A341" i="15"/>
  <c r="B340" i="15"/>
  <c r="F174" i="14"/>
  <c r="G174" i="14" s="1"/>
  <c r="I174" i="14"/>
  <c r="C175" i="14" s="1"/>
  <c r="D339" i="14"/>
  <c r="B339" i="14"/>
  <c r="A340" i="14"/>
  <c r="H175" i="16" l="1"/>
  <c r="J175" i="16" s="1"/>
  <c r="E175" i="16"/>
  <c r="F174" i="15"/>
  <c r="G174" i="15" s="1"/>
  <c r="I174" i="15"/>
  <c r="C175" i="15" s="1"/>
  <c r="B341" i="15"/>
  <c r="D341" i="15"/>
  <c r="A342" i="15"/>
  <c r="D340" i="14"/>
  <c r="B340" i="14"/>
  <c r="A341" i="14"/>
  <c r="H175" i="14"/>
  <c r="J175" i="14" s="1"/>
  <c r="E175" i="14"/>
  <c r="F175" i="16" l="1"/>
  <c r="G175" i="16" s="1"/>
  <c r="I175" i="16"/>
  <c r="C176" i="16" s="1"/>
  <c r="H175" i="15"/>
  <c r="J175" i="15" s="1"/>
  <c r="E175" i="15"/>
  <c r="D342" i="15"/>
  <c r="A343" i="15"/>
  <c r="B342" i="15"/>
  <c r="I175" i="14"/>
  <c r="C176" i="14" s="1"/>
  <c r="F175" i="14"/>
  <c r="G175" i="14" s="1"/>
  <c r="B341" i="14"/>
  <c r="A342" i="14"/>
  <c r="D341" i="14"/>
  <c r="E176" i="16" l="1"/>
  <c r="H176" i="16"/>
  <c r="J176" i="16" s="1"/>
  <c r="B343" i="15"/>
  <c r="D343" i="15"/>
  <c r="A344" i="15"/>
  <c r="F175" i="15"/>
  <c r="G175" i="15" s="1"/>
  <c r="I175" i="15"/>
  <c r="C176" i="15" s="1"/>
  <c r="D342" i="14"/>
  <c r="A343" i="14"/>
  <c r="B342" i="14"/>
  <c r="H176" i="14"/>
  <c r="J176" i="14" s="1"/>
  <c r="E176" i="14"/>
  <c r="F176" i="16" l="1"/>
  <c r="G176" i="16" s="1"/>
  <c r="I176" i="16"/>
  <c r="C177" i="16" s="1"/>
  <c r="D344" i="15"/>
  <c r="A345" i="15"/>
  <c r="B344" i="15"/>
  <c r="E176" i="15"/>
  <c r="H176" i="15"/>
  <c r="J176" i="15" s="1"/>
  <c r="F176" i="14"/>
  <c r="G176" i="14" s="1"/>
  <c r="I176" i="14"/>
  <c r="C177" i="14" s="1"/>
  <c r="B343" i="14"/>
  <c r="A344" i="14"/>
  <c r="D343" i="14"/>
  <c r="H177" i="16" l="1"/>
  <c r="J177" i="16" s="1"/>
  <c r="E177" i="16"/>
  <c r="I176" i="15"/>
  <c r="C177" i="15" s="1"/>
  <c r="F176" i="15"/>
  <c r="G176" i="15" s="1"/>
  <c r="B345" i="15"/>
  <c r="A346" i="15"/>
  <c r="D345" i="15"/>
  <c r="H177" i="14"/>
  <c r="J177" i="14" s="1"/>
  <c r="E177" i="14"/>
  <c r="D344" i="14"/>
  <c r="A345" i="14"/>
  <c r="B344" i="14"/>
  <c r="I177" i="16" l="1"/>
  <c r="C178" i="16" s="1"/>
  <c r="F177" i="16"/>
  <c r="G177" i="16" s="1"/>
  <c r="D346" i="15"/>
  <c r="A347" i="15"/>
  <c r="B346" i="15"/>
  <c r="H177" i="15"/>
  <c r="J177" i="15" s="1"/>
  <c r="E177" i="15"/>
  <c r="I177" i="14"/>
  <c r="C178" i="14" s="1"/>
  <c r="F177" i="14"/>
  <c r="G177" i="14" s="1"/>
  <c r="B345" i="14"/>
  <c r="A346" i="14"/>
  <c r="D345" i="14"/>
  <c r="H178" i="16" l="1"/>
  <c r="J178" i="16" s="1"/>
  <c r="E178" i="16"/>
  <c r="I177" i="15"/>
  <c r="C178" i="15" s="1"/>
  <c r="F177" i="15"/>
  <c r="G177" i="15" s="1"/>
  <c r="B347" i="15"/>
  <c r="D347" i="15"/>
  <c r="A348" i="15"/>
  <c r="D346" i="14"/>
  <c r="A347" i="14"/>
  <c r="B346" i="14"/>
  <c r="H178" i="14"/>
  <c r="J178" i="14" s="1"/>
  <c r="E178" i="14"/>
  <c r="F178" i="16" l="1"/>
  <c r="G178" i="16" s="1"/>
  <c r="I178" i="16"/>
  <c r="C179" i="16" s="1"/>
  <c r="H178" i="15"/>
  <c r="J178" i="15" s="1"/>
  <c r="E178" i="15"/>
  <c r="D348" i="15"/>
  <c r="A349" i="15"/>
  <c r="B348" i="15"/>
  <c r="I178" i="14"/>
  <c r="C179" i="14" s="1"/>
  <c r="F178" i="14"/>
  <c r="G178" i="14" s="1"/>
  <c r="B347" i="14"/>
  <c r="D347" i="14"/>
  <c r="A348" i="14"/>
  <c r="H179" i="16" l="1"/>
  <c r="J179" i="16" s="1"/>
  <c r="E179" i="16"/>
  <c r="B349" i="15"/>
  <c r="D349" i="15"/>
  <c r="A350" i="15"/>
  <c r="F178" i="15"/>
  <c r="G178" i="15" s="1"/>
  <c r="I178" i="15"/>
  <c r="C179" i="15" s="1"/>
  <c r="H179" i="14"/>
  <c r="J179" i="14" s="1"/>
  <c r="E179" i="14"/>
  <c r="D348" i="14"/>
  <c r="A349" i="14"/>
  <c r="B348" i="14"/>
  <c r="F179" i="16" l="1"/>
  <c r="G179" i="16" s="1"/>
  <c r="I179" i="16"/>
  <c r="C180" i="16" s="1"/>
  <c r="H179" i="15"/>
  <c r="J179" i="15" s="1"/>
  <c r="E179" i="15"/>
  <c r="D350" i="15"/>
  <c r="A351" i="15"/>
  <c r="B350" i="15"/>
  <c r="B349" i="14"/>
  <c r="D349" i="14"/>
  <c r="A350" i="14"/>
  <c r="F179" i="14"/>
  <c r="G179" i="14" s="1"/>
  <c r="I179" i="14"/>
  <c r="C180" i="14" s="1"/>
  <c r="H180" i="16" l="1"/>
  <c r="J180" i="16" s="1"/>
  <c r="E180" i="16"/>
  <c r="B351" i="15"/>
  <c r="D351" i="15"/>
  <c r="A352" i="15"/>
  <c r="F179" i="15"/>
  <c r="G179" i="15" s="1"/>
  <c r="I179" i="15"/>
  <c r="C180" i="15" s="1"/>
  <c r="H180" i="14"/>
  <c r="J180" i="14" s="1"/>
  <c r="E180" i="14"/>
  <c r="D350" i="14"/>
  <c r="A351" i="14"/>
  <c r="B350" i="14"/>
  <c r="F180" i="16" l="1"/>
  <c r="G180" i="16" s="1"/>
  <c r="I180" i="16"/>
  <c r="C181" i="16" s="1"/>
  <c r="H180" i="15"/>
  <c r="J180" i="15" s="1"/>
  <c r="E180" i="15"/>
  <c r="D352" i="15"/>
  <c r="A353" i="15"/>
  <c r="B352" i="15"/>
  <c r="I180" i="14"/>
  <c r="C181" i="14" s="1"/>
  <c r="F180" i="14"/>
  <c r="G180" i="14" s="1"/>
  <c r="B351" i="14"/>
  <c r="D351" i="14"/>
  <c r="A352" i="14"/>
  <c r="H181" i="16" l="1"/>
  <c r="J181" i="16" s="1"/>
  <c r="E181" i="16"/>
  <c r="I180" i="15"/>
  <c r="C181" i="15" s="1"/>
  <c r="F180" i="15"/>
  <c r="G180" i="15" s="1"/>
  <c r="B353" i="15"/>
  <c r="A354" i="15"/>
  <c r="D353" i="15"/>
  <c r="H181" i="14"/>
  <c r="J181" i="14" s="1"/>
  <c r="E181" i="14"/>
  <c r="D352" i="14"/>
  <c r="A353" i="14"/>
  <c r="B352" i="14"/>
  <c r="F181" i="16" l="1"/>
  <c r="G181" i="16" s="1"/>
  <c r="I181" i="16"/>
  <c r="C182" i="16" s="1"/>
  <c r="D354" i="15"/>
  <c r="A355" i="15"/>
  <c r="B354" i="15"/>
  <c r="H181" i="15"/>
  <c r="J181" i="15" s="1"/>
  <c r="E181" i="15"/>
  <c r="B353" i="14"/>
  <c r="A354" i="14"/>
  <c r="D353" i="14"/>
  <c r="I181" i="14"/>
  <c r="C182" i="14" s="1"/>
  <c r="F181" i="14"/>
  <c r="G181" i="14" s="1"/>
  <c r="H182" i="16" l="1"/>
  <c r="J182" i="16" s="1"/>
  <c r="E182" i="16"/>
  <c r="F181" i="15"/>
  <c r="G181" i="15" s="1"/>
  <c r="I181" i="15"/>
  <c r="C182" i="15" s="1"/>
  <c r="B355" i="15"/>
  <c r="D355" i="15"/>
  <c r="A356" i="15"/>
  <c r="D354" i="14"/>
  <c r="A355" i="14"/>
  <c r="B354" i="14"/>
  <c r="H182" i="14"/>
  <c r="J182" i="14" s="1"/>
  <c r="E182" i="14"/>
  <c r="I182" i="16" l="1"/>
  <c r="C183" i="16" s="1"/>
  <c r="F182" i="16"/>
  <c r="G182" i="16" s="1"/>
  <c r="D356" i="15"/>
  <c r="A357" i="15"/>
  <c r="B356" i="15"/>
  <c r="E182" i="15"/>
  <c r="H182" i="15"/>
  <c r="J182" i="15" s="1"/>
  <c r="B355" i="14"/>
  <c r="D355" i="14"/>
  <c r="A356" i="14"/>
  <c r="F182" i="14"/>
  <c r="G182" i="14" s="1"/>
  <c r="I182" i="14"/>
  <c r="C183" i="14" s="1"/>
  <c r="H183" i="16" l="1"/>
  <c r="J183" i="16" s="1"/>
  <c r="E183" i="16"/>
  <c r="B357" i="15"/>
  <c r="D357" i="15"/>
  <c r="A358" i="15"/>
  <c r="F182" i="15"/>
  <c r="G182" i="15" s="1"/>
  <c r="I182" i="15"/>
  <c r="C183" i="15" s="1"/>
  <c r="H183" i="14"/>
  <c r="J183" i="14" s="1"/>
  <c r="E183" i="14"/>
  <c r="D356" i="14"/>
  <c r="A357" i="14"/>
  <c r="B356" i="14"/>
  <c r="I183" i="16" l="1"/>
  <c r="C184" i="16" s="1"/>
  <c r="F183" i="16"/>
  <c r="G183" i="16" s="1"/>
  <c r="D358" i="15"/>
  <c r="A359" i="15"/>
  <c r="B358" i="15"/>
  <c r="E183" i="15"/>
  <c r="H183" i="15"/>
  <c r="J183" i="15" s="1"/>
  <c r="F183" i="14"/>
  <c r="G183" i="14" s="1"/>
  <c r="I183" i="14"/>
  <c r="C184" i="14" s="1"/>
  <c r="B357" i="14"/>
  <c r="D357" i="14"/>
  <c r="A358" i="14"/>
  <c r="H184" i="16" l="1"/>
  <c r="J184" i="16" s="1"/>
  <c r="E184" i="16"/>
  <c r="F183" i="15"/>
  <c r="G183" i="15" s="1"/>
  <c r="I183" i="15"/>
  <c r="C184" i="15" s="1"/>
  <c r="B359" i="15"/>
  <c r="D359" i="15"/>
  <c r="A360" i="15"/>
  <c r="D358" i="14"/>
  <c r="A359" i="14"/>
  <c r="B358" i="14"/>
  <c r="E184" i="14"/>
  <c r="H184" i="14"/>
  <c r="J184" i="14" s="1"/>
  <c r="I184" i="16" l="1"/>
  <c r="C185" i="16" s="1"/>
  <c r="F184" i="16"/>
  <c r="G184" i="16" s="1"/>
  <c r="E184" i="15"/>
  <c r="H184" i="15"/>
  <c r="J184" i="15" s="1"/>
  <c r="D360" i="15"/>
  <c r="A361" i="15"/>
  <c r="B360" i="15"/>
  <c r="I184" i="14"/>
  <c r="C185" i="14" s="1"/>
  <c r="F184" i="14"/>
  <c r="G184" i="14" s="1"/>
  <c r="B359" i="14"/>
  <c r="D359" i="14"/>
  <c r="A360" i="14"/>
  <c r="H185" i="16" l="1"/>
  <c r="J185" i="16" s="1"/>
  <c r="E185" i="16"/>
  <c r="B361" i="15"/>
  <c r="A362" i="15"/>
  <c r="D361" i="15"/>
  <c r="I184" i="15"/>
  <c r="C185" i="15" s="1"/>
  <c r="F184" i="15"/>
  <c r="G184" i="15" s="1"/>
  <c r="D360" i="14"/>
  <c r="A361" i="14"/>
  <c r="B360" i="14"/>
  <c r="H185" i="14"/>
  <c r="J185" i="14" s="1"/>
  <c r="E185" i="14"/>
  <c r="F185" i="16" l="1"/>
  <c r="G185" i="16" s="1"/>
  <c r="I185" i="16"/>
  <c r="C186" i="16" s="1"/>
  <c r="D362" i="15"/>
  <c r="A363" i="15"/>
  <c r="B362" i="15"/>
  <c r="H185" i="15"/>
  <c r="J185" i="15" s="1"/>
  <c r="E185" i="15"/>
  <c r="B361" i="14"/>
  <c r="A362" i="14"/>
  <c r="D361" i="14"/>
  <c r="I185" i="14"/>
  <c r="C186" i="14" s="1"/>
  <c r="F185" i="14"/>
  <c r="G185" i="14" s="1"/>
  <c r="H186" i="16" l="1"/>
  <c r="J186" i="16" s="1"/>
  <c r="E186" i="16"/>
  <c r="I185" i="15"/>
  <c r="C186" i="15" s="1"/>
  <c r="F185" i="15"/>
  <c r="G185" i="15" s="1"/>
  <c r="B363" i="15"/>
  <c r="D363" i="15"/>
  <c r="A364" i="15"/>
  <c r="H186" i="14"/>
  <c r="J186" i="14" s="1"/>
  <c r="E186" i="14"/>
  <c r="D362" i="14"/>
  <c r="A363" i="14"/>
  <c r="B362" i="14"/>
  <c r="I186" i="16" l="1"/>
  <c r="C187" i="16" s="1"/>
  <c r="F186" i="16"/>
  <c r="G186" i="16" s="1"/>
  <c r="D364" i="15"/>
  <c r="A365" i="15"/>
  <c r="B364" i="15"/>
  <c r="H186" i="15"/>
  <c r="J186" i="15" s="1"/>
  <c r="E186" i="15"/>
  <c r="B363" i="14"/>
  <c r="D363" i="14"/>
  <c r="A364" i="14"/>
  <c r="F186" i="14"/>
  <c r="G186" i="14" s="1"/>
  <c r="I186" i="14"/>
  <c r="C187" i="14" s="1"/>
  <c r="H187" i="16" l="1"/>
  <c r="J187" i="16" s="1"/>
  <c r="E187" i="16"/>
  <c r="B365" i="15"/>
  <c r="D365" i="15"/>
  <c r="A366" i="15"/>
  <c r="F186" i="15"/>
  <c r="G186" i="15" s="1"/>
  <c r="I186" i="15"/>
  <c r="C187" i="15" s="1"/>
  <c r="H187" i="14"/>
  <c r="J187" i="14" s="1"/>
  <c r="E187" i="14"/>
  <c r="D364" i="14"/>
  <c r="A365" i="14"/>
  <c r="B364" i="14"/>
  <c r="I187" i="16" l="1"/>
  <c r="C188" i="16" s="1"/>
  <c r="F187" i="16"/>
  <c r="G187" i="16" s="1"/>
  <c r="D366" i="15"/>
  <c r="A367" i="15"/>
  <c r="B366" i="15"/>
  <c r="E187" i="15"/>
  <c r="H187" i="15"/>
  <c r="J187" i="15" s="1"/>
  <c r="B365" i="14"/>
  <c r="D365" i="14"/>
  <c r="A366" i="14"/>
  <c r="F187" i="14"/>
  <c r="G187" i="14" s="1"/>
  <c r="I187" i="14"/>
  <c r="C188" i="14" s="1"/>
  <c r="H188" i="16" l="1"/>
  <c r="J188" i="16" s="1"/>
  <c r="E188" i="16"/>
  <c r="B367" i="15"/>
  <c r="D367" i="15"/>
  <c r="A368" i="15"/>
  <c r="F187" i="15"/>
  <c r="G187" i="15" s="1"/>
  <c r="I187" i="15"/>
  <c r="C188" i="15" s="1"/>
  <c r="H188" i="14"/>
  <c r="J188" i="14" s="1"/>
  <c r="E188" i="14"/>
  <c r="D366" i="14"/>
  <c r="A367" i="14"/>
  <c r="B366" i="14"/>
  <c r="F188" i="16" l="1"/>
  <c r="G188" i="16" s="1"/>
  <c r="I188" i="16"/>
  <c r="C189" i="16" s="1"/>
  <c r="D368" i="15"/>
  <c r="A369" i="15"/>
  <c r="B368" i="15"/>
  <c r="H188" i="15"/>
  <c r="J188" i="15" s="1"/>
  <c r="E188" i="15"/>
  <c r="I188" i="14"/>
  <c r="C189" i="14" s="1"/>
  <c r="F188" i="14"/>
  <c r="G188" i="14" s="1"/>
  <c r="B367" i="14"/>
  <c r="D367" i="14"/>
  <c r="A368" i="14"/>
  <c r="E189" i="16" l="1"/>
  <c r="H189" i="16"/>
  <c r="J189" i="16" s="1"/>
  <c r="B369" i="15"/>
  <c r="A370" i="15"/>
  <c r="D369" i="15"/>
  <c r="I188" i="15"/>
  <c r="C189" i="15" s="1"/>
  <c r="F188" i="15"/>
  <c r="G188" i="15" s="1"/>
  <c r="D368" i="14"/>
  <c r="A369" i="14"/>
  <c r="B368" i="14"/>
  <c r="H189" i="14"/>
  <c r="J189" i="14" s="1"/>
  <c r="E189" i="14"/>
  <c r="F189" i="16" l="1"/>
  <c r="G189" i="16" s="1"/>
  <c r="I189" i="16"/>
  <c r="C190" i="16" s="1"/>
  <c r="H189" i="15"/>
  <c r="J189" i="15" s="1"/>
  <c r="E189" i="15"/>
  <c r="D370" i="15"/>
  <c r="A371" i="15"/>
  <c r="B370" i="15"/>
  <c r="B369" i="14"/>
  <c r="A370" i="14"/>
  <c r="D369" i="14"/>
  <c r="F189" i="14"/>
  <c r="G189" i="14" s="1"/>
  <c r="I189" i="14"/>
  <c r="C190" i="14" s="1"/>
  <c r="E190" i="16" l="1"/>
  <c r="H190" i="16"/>
  <c r="J190" i="16" s="1"/>
  <c r="B371" i="15"/>
  <c r="D371" i="15"/>
  <c r="A372" i="15"/>
  <c r="I189" i="15"/>
  <c r="C190" i="15" s="1"/>
  <c r="F189" i="15"/>
  <c r="G189" i="15" s="1"/>
  <c r="E190" i="14"/>
  <c r="H190" i="14"/>
  <c r="J190" i="14" s="1"/>
  <c r="D370" i="14"/>
  <c r="A371" i="14"/>
  <c r="B370" i="14"/>
  <c r="I190" i="16" l="1"/>
  <c r="C191" i="16" s="1"/>
  <c r="F190" i="16"/>
  <c r="G190" i="16" s="1"/>
  <c r="H190" i="15"/>
  <c r="J190" i="15" s="1"/>
  <c r="E190" i="15"/>
  <c r="D372" i="15"/>
  <c r="A373" i="15"/>
  <c r="B372" i="15"/>
  <c r="B371" i="14"/>
  <c r="D371" i="14"/>
  <c r="A372" i="14"/>
  <c r="F190" i="14"/>
  <c r="G190" i="14" s="1"/>
  <c r="I190" i="14"/>
  <c r="C191" i="14" s="1"/>
  <c r="E191" i="16" l="1"/>
  <c r="H191" i="16"/>
  <c r="J191" i="16" s="1"/>
  <c r="F190" i="15"/>
  <c r="G190" i="15" s="1"/>
  <c r="I190" i="15"/>
  <c r="C191" i="15" s="1"/>
  <c r="B373" i="15"/>
  <c r="D373" i="15"/>
  <c r="H191" i="14"/>
  <c r="J191" i="14" s="1"/>
  <c r="E191" i="14"/>
  <c r="D372" i="14"/>
  <c r="A373" i="14"/>
  <c r="B372" i="14"/>
  <c r="I191" i="16" l="1"/>
  <c r="C192" i="16" s="1"/>
  <c r="F191" i="16"/>
  <c r="G191" i="16" s="1"/>
  <c r="E191" i="15"/>
  <c r="H191" i="15"/>
  <c r="J191" i="15" s="1"/>
  <c r="I191" i="14"/>
  <c r="C192" i="14" s="1"/>
  <c r="F191" i="14"/>
  <c r="G191" i="14" s="1"/>
  <c r="B373" i="14"/>
  <c r="D373" i="14"/>
  <c r="E192" i="16" l="1"/>
  <c r="H192" i="16"/>
  <c r="J192" i="16" s="1"/>
  <c r="F191" i="15"/>
  <c r="G191" i="15" s="1"/>
  <c r="I191" i="15"/>
  <c r="C192" i="15" s="1"/>
  <c r="E192" i="14"/>
  <c r="H192" i="14"/>
  <c r="J192" i="14" s="1"/>
  <c r="F192" i="16" l="1"/>
  <c r="G192" i="16" s="1"/>
  <c r="I192" i="16"/>
  <c r="C193" i="16" s="1"/>
  <c r="E192" i="15"/>
  <c r="H192" i="15"/>
  <c r="J192" i="15" s="1"/>
  <c r="F192" i="14"/>
  <c r="G192" i="14" s="1"/>
  <c r="I192" i="14"/>
  <c r="C193" i="14" s="1"/>
  <c r="H193" i="16" l="1"/>
  <c r="J193" i="16" s="1"/>
  <c r="E193" i="16"/>
  <c r="I192" i="15"/>
  <c r="C193" i="15" s="1"/>
  <c r="F192" i="15"/>
  <c r="G192" i="15" s="1"/>
  <c r="H193" i="14"/>
  <c r="J193" i="14" s="1"/>
  <c r="E193" i="14"/>
  <c r="F193" i="16" l="1"/>
  <c r="G193" i="16" s="1"/>
  <c r="I193" i="16"/>
  <c r="C194" i="16" s="1"/>
  <c r="H193" i="15"/>
  <c r="J193" i="15" s="1"/>
  <c r="E193" i="15"/>
  <c r="I193" i="14"/>
  <c r="C194" i="14" s="1"/>
  <c r="F193" i="14"/>
  <c r="G193" i="14" s="1"/>
  <c r="H194" i="16" l="1"/>
  <c r="J194" i="16" s="1"/>
  <c r="E194" i="16"/>
  <c r="I193" i="15"/>
  <c r="C194" i="15" s="1"/>
  <c r="F193" i="15"/>
  <c r="G193" i="15" s="1"/>
  <c r="H194" i="14"/>
  <c r="J194" i="14" s="1"/>
  <c r="E194" i="14"/>
  <c r="I194" i="16" l="1"/>
  <c r="C195" i="16" s="1"/>
  <c r="F194" i="16"/>
  <c r="G194" i="16" s="1"/>
  <c r="E194" i="15"/>
  <c r="H194" i="15"/>
  <c r="J194" i="15" s="1"/>
  <c r="F194" i="14"/>
  <c r="G194" i="14" s="1"/>
  <c r="I194" i="14"/>
  <c r="C195" i="14" s="1"/>
  <c r="H195" i="16" l="1"/>
  <c r="J195" i="16" s="1"/>
  <c r="E195" i="16"/>
  <c r="F194" i="15"/>
  <c r="G194" i="15" s="1"/>
  <c r="I194" i="15"/>
  <c r="C195" i="15" s="1"/>
  <c r="H195" i="14"/>
  <c r="J195" i="14" s="1"/>
  <c r="E195" i="14"/>
  <c r="F195" i="16" l="1"/>
  <c r="G195" i="16" s="1"/>
  <c r="I195" i="16"/>
  <c r="C196" i="16" s="1"/>
  <c r="H195" i="15"/>
  <c r="J195" i="15" s="1"/>
  <c r="E195" i="15"/>
  <c r="F195" i="14"/>
  <c r="G195" i="14" s="1"/>
  <c r="I195" i="14"/>
  <c r="C196" i="14" s="1"/>
  <c r="E196" i="16" l="1"/>
  <c r="H196" i="16"/>
  <c r="J196" i="16" s="1"/>
  <c r="I195" i="15"/>
  <c r="C196" i="15" s="1"/>
  <c r="F195" i="15"/>
  <c r="G195" i="15" s="1"/>
  <c r="H196" i="14"/>
  <c r="J196" i="14" s="1"/>
  <c r="E196" i="14"/>
  <c r="F196" i="16" l="1"/>
  <c r="G196" i="16" s="1"/>
  <c r="I196" i="16"/>
  <c r="C197" i="16" s="1"/>
  <c r="E196" i="15"/>
  <c r="H196" i="15"/>
  <c r="J196" i="15" s="1"/>
  <c r="I196" i="14"/>
  <c r="C197" i="14" s="1"/>
  <c r="F196" i="14"/>
  <c r="G196" i="14" s="1"/>
  <c r="H197" i="16" l="1"/>
  <c r="J197" i="16" s="1"/>
  <c r="E197" i="16"/>
  <c r="I196" i="15"/>
  <c r="C197" i="15" s="1"/>
  <c r="F196" i="15"/>
  <c r="G196" i="15" s="1"/>
  <c r="H197" i="14"/>
  <c r="J197" i="14" s="1"/>
  <c r="E197" i="14"/>
  <c r="F197" i="16" l="1"/>
  <c r="G197" i="16" s="1"/>
  <c r="I197" i="16"/>
  <c r="C198" i="16" s="1"/>
  <c r="H197" i="15"/>
  <c r="J197" i="15" s="1"/>
  <c r="E197" i="15"/>
  <c r="F197" i="14"/>
  <c r="G197" i="14" s="1"/>
  <c r="I197" i="14"/>
  <c r="C198" i="14" s="1"/>
  <c r="E198" i="16" l="1"/>
  <c r="H198" i="16"/>
  <c r="J198" i="16" s="1"/>
  <c r="I197" i="15"/>
  <c r="C198" i="15" s="1"/>
  <c r="F197" i="15"/>
  <c r="G197" i="15" s="1"/>
  <c r="E198" i="14"/>
  <c r="H198" i="14"/>
  <c r="J198" i="14" s="1"/>
  <c r="I198" i="16" l="1"/>
  <c r="C199" i="16" s="1"/>
  <c r="F198" i="16"/>
  <c r="G198" i="16" s="1"/>
  <c r="H198" i="15"/>
  <c r="J198" i="15" s="1"/>
  <c r="E198" i="15"/>
  <c r="F198" i="14"/>
  <c r="G198" i="14" s="1"/>
  <c r="I198" i="14"/>
  <c r="C199" i="14" s="1"/>
  <c r="H199" i="16" l="1"/>
  <c r="J199" i="16" s="1"/>
  <c r="E199" i="16"/>
  <c r="F198" i="15"/>
  <c r="G198" i="15" s="1"/>
  <c r="I198" i="15"/>
  <c r="C199" i="15" s="1"/>
  <c r="H199" i="14"/>
  <c r="J199" i="14" s="1"/>
  <c r="E199" i="14"/>
  <c r="I199" i="16" l="1"/>
  <c r="C200" i="16" s="1"/>
  <c r="F199" i="16"/>
  <c r="G199" i="16" s="1"/>
  <c r="E199" i="15"/>
  <c r="H199" i="15"/>
  <c r="J199" i="15" s="1"/>
  <c r="I199" i="14"/>
  <c r="C200" i="14" s="1"/>
  <c r="F199" i="14"/>
  <c r="G199" i="14" s="1"/>
  <c r="H200" i="16" l="1"/>
  <c r="J200" i="16" s="1"/>
  <c r="E200" i="16"/>
  <c r="F199" i="15"/>
  <c r="G199" i="15" s="1"/>
  <c r="I199" i="15"/>
  <c r="C200" i="15" s="1"/>
  <c r="H200" i="14"/>
  <c r="J200" i="14" s="1"/>
  <c r="E200" i="14"/>
  <c r="F200" i="16" l="1"/>
  <c r="G200" i="16" s="1"/>
  <c r="I200" i="16"/>
  <c r="C201" i="16" s="1"/>
  <c r="H200" i="15"/>
  <c r="J200" i="15" s="1"/>
  <c r="E200" i="15"/>
  <c r="F200" i="14"/>
  <c r="G200" i="14" s="1"/>
  <c r="I200" i="14"/>
  <c r="C201" i="14" s="1"/>
  <c r="H201" i="16" l="1"/>
  <c r="J201" i="16" s="1"/>
  <c r="E201" i="16"/>
  <c r="I200" i="15"/>
  <c r="C201" i="15" s="1"/>
  <c r="F200" i="15"/>
  <c r="G200" i="15" s="1"/>
  <c r="H201" i="14"/>
  <c r="J201" i="14" s="1"/>
  <c r="E201" i="14"/>
  <c r="I201" i="16" l="1"/>
  <c r="C202" i="16" s="1"/>
  <c r="F201" i="16"/>
  <c r="G201" i="16" s="1"/>
  <c r="H201" i="15"/>
  <c r="J201" i="15" s="1"/>
  <c r="E201" i="15"/>
  <c r="F201" i="14"/>
  <c r="G201" i="14" s="1"/>
  <c r="I201" i="14"/>
  <c r="C202" i="14" s="1"/>
  <c r="H202" i="16" l="1"/>
  <c r="J202" i="16" s="1"/>
  <c r="E202" i="16"/>
  <c r="F201" i="15"/>
  <c r="G201" i="15" s="1"/>
  <c r="I201" i="15"/>
  <c r="C202" i="15" s="1"/>
  <c r="E202" i="14"/>
  <c r="H202" i="14"/>
  <c r="J202" i="14" s="1"/>
  <c r="I202" i="16" l="1"/>
  <c r="C203" i="16" s="1"/>
  <c r="F202" i="16"/>
  <c r="G202" i="16" s="1"/>
  <c r="E202" i="15"/>
  <c r="H202" i="15"/>
  <c r="J202" i="15" s="1"/>
  <c r="F202" i="14"/>
  <c r="G202" i="14" s="1"/>
  <c r="I202" i="14"/>
  <c r="C203" i="14" s="1"/>
  <c r="E203" i="16" l="1"/>
  <c r="H203" i="16"/>
  <c r="J203" i="16" s="1"/>
  <c r="F202" i="15"/>
  <c r="G202" i="15" s="1"/>
  <c r="I202" i="15"/>
  <c r="C203" i="15" s="1"/>
  <c r="H203" i="14"/>
  <c r="J203" i="14" s="1"/>
  <c r="E203" i="14"/>
  <c r="F203" i="16" l="1"/>
  <c r="G203" i="16" s="1"/>
  <c r="I203" i="16"/>
  <c r="C204" i="16" s="1"/>
  <c r="H203" i="15"/>
  <c r="J203" i="15" s="1"/>
  <c r="E203" i="15"/>
  <c r="I203" i="14"/>
  <c r="C204" i="14" s="1"/>
  <c r="F203" i="14"/>
  <c r="G203" i="14" s="1"/>
  <c r="E204" i="16" l="1"/>
  <c r="H204" i="16"/>
  <c r="J204" i="16" s="1"/>
  <c r="F203" i="15"/>
  <c r="G203" i="15" s="1"/>
  <c r="I203" i="15"/>
  <c r="C204" i="15" s="1"/>
  <c r="H204" i="14"/>
  <c r="J204" i="14" s="1"/>
  <c r="E204" i="14"/>
  <c r="I204" i="16" l="1"/>
  <c r="C205" i="16" s="1"/>
  <c r="F204" i="16"/>
  <c r="G204" i="16" s="1"/>
  <c r="H204" i="15"/>
  <c r="J204" i="15" s="1"/>
  <c r="E204" i="15"/>
  <c r="I204" i="14"/>
  <c r="C205" i="14" s="1"/>
  <c r="F204" i="14"/>
  <c r="G204" i="14" s="1"/>
  <c r="H205" i="16" l="1"/>
  <c r="J205" i="16" s="1"/>
  <c r="E205" i="16"/>
  <c r="I204" i="15"/>
  <c r="C205" i="15" s="1"/>
  <c r="F204" i="15"/>
  <c r="G204" i="15" s="1"/>
  <c r="H205" i="14"/>
  <c r="J205" i="14" s="1"/>
  <c r="E205" i="14"/>
  <c r="F205" i="16" l="1"/>
  <c r="G205" i="16" s="1"/>
  <c r="I205" i="16"/>
  <c r="C206" i="16" s="1"/>
  <c r="H205" i="15"/>
  <c r="J205" i="15" s="1"/>
  <c r="E205" i="15"/>
  <c r="I205" i="14"/>
  <c r="C206" i="14" s="1"/>
  <c r="F205" i="14"/>
  <c r="G205" i="14" s="1"/>
  <c r="E206" i="16" l="1"/>
  <c r="H206" i="16"/>
  <c r="J206" i="16" s="1"/>
  <c r="I205" i="15"/>
  <c r="C206" i="15" s="1"/>
  <c r="F205" i="15"/>
  <c r="G205" i="15" s="1"/>
  <c r="H206" i="14"/>
  <c r="J206" i="14" s="1"/>
  <c r="E206" i="14"/>
  <c r="I206" i="16" l="1"/>
  <c r="C207" i="16" s="1"/>
  <c r="F206" i="16"/>
  <c r="G206" i="16" s="1"/>
  <c r="H206" i="15"/>
  <c r="J206" i="15" s="1"/>
  <c r="E206" i="15"/>
  <c r="I206" i="14"/>
  <c r="C207" i="14" s="1"/>
  <c r="F206" i="14"/>
  <c r="G206" i="14" s="1"/>
  <c r="H207" i="16" l="1"/>
  <c r="J207" i="16" s="1"/>
  <c r="E207" i="16"/>
  <c r="F206" i="15"/>
  <c r="G206" i="15" s="1"/>
  <c r="I206" i="15"/>
  <c r="C207" i="15" s="1"/>
  <c r="H207" i="14"/>
  <c r="J207" i="14" s="1"/>
  <c r="E207" i="14"/>
  <c r="I207" i="16" l="1"/>
  <c r="C208" i="16" s="1"/>
  <c r="F207" i="16"/>
  <c r="G207" i="16" s="1"/>
  <c r="H207" i="15"/>
  <c r="J207" i="15" s="1"/>
  <c r="E207" i="15"/>
  <c r="I207" i="14"/>
  <c r="C208" i="14" s="1"/>
  <c r="F207" i="14"/>
  <c r="G207" i="14" s="1"/>
  <c r="E208" i="16" l="1"/>
  <c r="H208" i="16"/>
  <c r="J208" i="16" s="1"/>
  <c r="F207" i="15"/>
  <c r="G207" i="15" s="1"/>
  <c r="I207" i="15"/>
  <c r="C208" i="15" s="1"/>
  <c r="H208" i="14"/>
  <c r="J208" i="14" s="1"/>
  <c r="E208" i="14"/>
  <c r="F208" i="16" l="1"/>
  <c r="G208" i="16" s="1"/>
  <c r="I208" i="16"/>
  <c r="C209" i="16" s="1"/>
  <c r="H208" i="15"/>
  <c r="J208" i="15" s="1"/>
  <c r="E208" i="15"/>
  <c r="F208" i="14"/>
  <c r="G208" i="14" s="1"/>
  <c r="I208" i="14"/>
  <c r="C209" i="14" s="1"/>
  <c r="H209" i="16" l="1"/>
  <c r="J209" i="16" s="1"/>
  <c r="E209" i="16"/>
  <c r="F208" i="15"/>
  <c r="G208" i="15" s="1"/>
  <c r="I208" i="15"/>
  <c r="C209" i="15" s="1"/>
  <c r="H209" i="14"/>
  <c r="J209" i="14" s="1"/>
  <c r="E209" i="14"/>
  <c r="F209" i="16" l="1"/>
  <c r="G209" i="16" s="1"/>
  <c r="I209" i="16"/>
  <c r="C210" i="16" s="1"/>
  <c r="H209" i="15"/>
  <c r="J209" i="15" s="1"/>
  <c r="E209" i="15"/>
  <c r="F209" i="14"/>
  <c r="G209" i="14" s="1"/>
  <c r="I209" i="14"/>
  <c r="C210" i="14" s="1"/>
  <c r="H210" i="16" l="1"/>
  <c r="J210" i="16" s="1"/>
  <c r="E210" i="16"/>
  <c r="F209" i="15"/>
  <c r="G209" i="15" s="1"/>
  <c r="I209" i="15"/>
  <c r="C210" i="15" s="1"/>
  <c r="E210" i="14"/>
  <c r="H210" i="14"/>
  <c r="J210" i="14" s="1"/>
  <c r="F210" i="16" l="1"/>
  <c r="G210" i="16" s="1"/>
  <c r="I210" i="16"/>
  <c r="C211" i="16" s="1"/>
  <c r="H210" i="15"/>
  <c r="J210" i="15" s="1"/>
  <c r="E210" i="15"/>
  <c r="F210" i="14"/>
  <c r="G210" i="14" s="1"/>
  <c r="I210" i="14"/>
  <c r="C211" i="14" s="1"/>
  <c r="H211" i="16" l="1"/>
  <c r="J211" i="16" s="1"/>
  <c r="E211" i="16"/>
  <c r="F210" i="15"/>
  <c r="G210" i="15" s="1"/>
  <c r="I210" i="15"/>
  <c r="C211" i="15" s="1"/>
  <c r="H211" i="14"/>
  <c r="J211" i="14" s="1"/>
  <c r="E211" i="14"/>
  <c r="I211" i="16" l="1"/>
  <c r="C212" i="16" s="1"/>
  <c r="F211" i="16"/>
  <c r="G211" i="16" s="1"/>
  <c r="E211" i="15"/>
  <c r="H211" i="15"/>
  <c r="J211" i="15" s="1"/>
  <c r="I211" i="14"/>
  <c r="C212" i="14" s="1"/>
  <c r="F211" i="14"/>
  <c r="G211" i="14" s="1"/>
  <c r="H212" i="16" l="1"/>
  <c r="J212" i="16" s="1"/>
  <c r="E212" i="16"/>
  <c r="F211" i="15"/>
  <c r="G211" i="15" s="1"/>
  <c r="I211" i="15"/>
  <c r="C212" i="15" s="1"/>
  <c r="E212" i="14"/>
  <c r="H212" i="14"/>
  <c r="J212" i="14" s="1"/>
  <c r="F212" i="16" l="1"/>
  <c r="G212" i="16" s="1"/>
  <c r="I212" i="16"/>
  <c r="C213" i="16" s="1"/>
  <c r="H212" i="15"/>
  <c r="J212" i="15" s="1"/>
  <c r="E212" i="15"/>
  <c r="F212" i="14"/>
  <c r="G212" i="14" s="1"/>
  <c r="I212" i="14"/>
  <c r="C213" i="14" s="1"/>
  <c r="H213" i="16" l="1"/>
  <c r="J213" i="16" s="1"/>
  <c r="E213" i="16"/>
  <c r="I212" i="15"/>
  <c r="C213" i="15" s="1"/>
  <c r="F212" i="15"/>
  <c r="G212" i="15" s="1"/>
  <c r="H213" i="14"/>
  <c r="J213" i="14" s="1"/>
  <c r="E213" i="14"/>
  <c r="F213" i="16" l="1"/>
  <c r="G213" i="16" s="1"/>
  <c r="I213" i="16"/>
  <c r="C214" i="16" s="1"/>
  <c r="H213" i="15"/>
  <c r="J213" i="15" s="1"/>
  <c r="E213" i="15"/>
  <c r="I213" i="14"/>
  <c r="C214" i="14" s="1"/>
  <c r="F213" i="14"/>
  <c r="G213" i="14" s="1"/>
  <c r="H214" i="16" l="1"/>
  <c r="J214" i="16" s="1"/>
  <c r="E214" i="16"/>
  <c r="I213" i="15"/>
  <c r="C214" i="15" s="1"/>
  <c r="F213" i="15"/>
  <c r="G213" i="15" s="1"/>
  <c r="H214" i="14"/>
  <c r="J214" i="14" s="1"/>
  <c r="E214" i="14"/>
  <c r="I214" i="16" l="1"/>
  <c r="C215" i="16" s="1"/>
  <c r="F214" i="16"/>
  <c r="G214" i="16" s="1"/>
  <c r="H214" i="15"/>
  <c r="J214" i="15" s="1"/>
  <c r="E214" i="15"/>
  <c r="F214" i="14"/>
  <c r="G214" i="14" s="1"/>
  <c r="I214" i="14"/>
  <c r="C215" i="14" s="1"/>
  <c r="E215" i="16" l="1"/>
  <c r="H215" i="16"/>
  <c r="J215" i="16" s="1"/>
  <c r="F214" i="15"/>
  <c r="G214" i="15" s="1"/>
  <c r="I214" i="15"/>
  <c r="C215" i="15" s="1"/>
  <c r="H215" i="14"/>
  <c r="J215" i="14" s="1"/>
  <c r="E215" i="14"/>
  <c r="I215" i="16" l="1"/>
  <c r="C216" i="16" s="1"/>
  <c r="F215" i="16"/>
  <c r="G215" i="16" s="1"/>
  <c r="E215" i="15"/>
  <c r="H215" i="15"/>
  <c r="J215" i="15" s="1"/>
  <c r="F215" i="14"/>
  <c r="G215" i="14" s="1"/>
  <c r="I215" i="14"/>
  <c r="C216" i="14" s="1"/>
  <c r="H216" i="16" l="1"/>
  <c r="J216" i="16" s="1"/>
  <c r="E216" i="16"/>
  <c r="I215" i="15"/>
  <c r="C216" i="15" s="1"/>
  <c r="F215" i="15"/>
  <c r="G215" i="15" s="1"/>
  <c r="H216" i="14"/>
  <c r="J216" i="14" s="1"/>
  <c r="E216" i="14"/>
  <c r="F216" i="16" l="1"/>
  <c r="G216" i="16" s="1"/>
  <c r="I216" i="16"/>
  <c r="C217" i="16" s="1"/>
  <c r="H216" i="15"/>
  <c r="J216" i="15" s="1"/>
  <c r="E216" i="15"/>
  <c r="I216" i="14"/>
  <c r="C217" i="14" s="1"/>
  <c r="F216" i="14"/>
  <c r="G216" i="14" s="1"/>
  <c r="E217" i="16" l="1"/>
  <c r="H217" i="16"/>
  <c r="J217" i="16" s="1"/>
  <c r="F216" i="15"/>
  <c r="G216" i="15" s="1"/>
  <c r="I216" i="15"/>
  <c r="C217" i="15" s="1"/>
  <c r="H217" i="14"/>
  <c r="J217" i="14" s="1"/>
  <c r="E217" i="14"/>
  <c r="F217" i="16" l="1"/>
  <c r="G217" i="16" s="1"/>
  <c r="I217" i="16"/>
  <c r="C218" i="16" s="1"/>
  <c r="E217" i="15"/>
  <c r="H217" i="15"/>
  <c r="J217" i="15" s="1"/>
  <c r="I217" i="14"/>
  <c r="C218" i="14" s="1"/>
  <c r="F217" i="14"/>
  <c r="G217" i="14" s="1"/>
  <c r="H218" i="16" l="1"/>
  <c r="J218" i="16" s="1"/>
  <c r="E218" i="16"/>
  <c r="F217" i="15"/>
  <c r="G217" i="15" s="1"/>
  <c r="I217" i="15"/>
  <c r="C218" i="15" s="1"/>
  <c r="H218" i="14"/>
  <c r="J218" i="14" s="1"/>
  <c r="E218" i="14"/>
  <c r="F218" i="16" l="1"/>
  <c r="G218" i="16" s="1"/>
  <c r="I218" i="16"/>
  <c r="C219" i="16" s="1"/>
  <c r="H218" i="15"/>
  <c r="J218" i="15" s="1"/>
  <c r="E218" i="15"/>
  <c r="F218" i="14"/>
  <c r="G218" i="14" s="1"/>
  <c r="I218" i="14"/>
  <c r="C219" i="14" s="1"/>
  <c r="H219" i="16" l="1"/>
  <c r="J219" i="16" s="1"/>
  <c r="E219" i="16"/>
  <c r="F218" i="15"/>
  <c r="G218" i="15" s="1"/>
  <c r="I218" i="15"/>
  <c r="C219" i="15" s="1"/>
  <c r="H219" i="14"/>
  <c r="J219" i="14" s="1"/>
  <c r="E219" i="14"/>
  <c r="I219" i="16" l="1"/>
  <c r="C220" i="16" s="1"/>
  <c r="F219" i="16"/>
  <c r="G219" i="16" s="1"/>
  <c r="E219" i="15"/>
  <c r="H219" i="15"/>
  <c r="J219" i="15" s="1"/>
  <c r="F219" i="14"/>
  <c r="G219" i="14" s="1"/>
  <c r="I219" i="14"/>
  <c r="C220" i="14" s="1"/>
  <c r="H220" i="16" l="1"/>
  <c r="J220" i="16" s="1"/>
  <c r="E220" i="16"/>
  <c r="F219" i="15"/>
  <c r="G219" i="15" s="1"/>
  <c r="I219" i="15"/>
  <c r="C220" i="15" s="1"/>
  <c r="H220" i="14"/>
  <c r="J220" i="14" s="1"/>
  <c r="E220" i="14"/>
  <c r="F220" i="16" l="1"/>
  <c r="G220" i="16" s="1"/>
  <c r="I220" i="16"/>
  <c r="C221" i="16" s="1"/>
  <c r="H220" i="15"/>
  <c r="J220" i="15" s="1"/>
  <c r="E220" i="15"/>
  <c r="I220" i="14"/>
  <c r="C221" i="14" s="1"/>
  <c r="F220" i="14"/>
  <c r="G220" i="14" s="1"/>
  <c r="H221" i="16" l="1"/>
  <c r="J221" i="16" s="1"/>
  <c r="E221" i="16"/>
  <c r="I220" i="15"/>
  <c r="C221" i="15" s="1"/>
  <c r="F220" i="15"/>
  <c r="G220" i="15" s="1"/>
  <c r="H221" i="14"/>
  <c r="J221" i="14" s="1"/>
  <c r="E221" i="14"/>
  <c r="I221" i="16" l="1"/>
  <c r="C222" i="16" s="1"/>
  <c r="F221" i="16"/>
  <c r="G221" i="16" s="1"/>
  <c r="H221" i="15"/>
  <c r="J221" i="15" s="1"/>
  <c r="E221" i="15"/>
  <c r="F221" i="14"/>
  <c r="G221" i="14" s="1"/>
  <c r="I221" i="14"/>
  <c r="C222" i="14" s="1"/>
  <c r="H222" i="16" l="1"/>
  <c r="J222" i="16" s="1"/>
  <c r="E222" i="16"/>
  <c r="I221" i="15"/>
  <c r="C222" i="15" s="1"/>
  <c r="F221" i="15"/>
  <c r="G221" i="15" s="1"/>
  <c r="H222" i="14"/>
  <c r="J222" i="14" s="1"/>
  <c r="E222" i="14"/>
  <c r="I222" i="16" l="1"/>
  <c r="C223" i="16" s="1"/>
  <c r="F222" i="16"/>
  <c r="G222" i="16" s="1"/>
  <c r="E222" i="15"/>
  <c r="H222" i="15"/>
  <c r="J222" i="15" s="1"/>
  <c r="F222" i="14"/>
  <c r="G222" i="14" s="1"/>
  <c r="I222" i="14"/>
  <c r="C223" i="14" s="1"/>
  <c r="H223" i="16" l="1"/>
  <c r="J223" i="16" s="1"/>
  <c r="E223" i="16"/>
  <c r="F222" i="15"/>
  <c r="G222" i="15" s="1"/>
  <c r="I222" i="15"/>
  <c r="C223" i="15" s="1"/>
  <c r="H223" i="14"/>
  <c r="J223" i="14" s="1"/>
  <c r="E223" i="14"/>
  <c r="F223" i="16" l="1"/>
  <c r="G223" i="16" s="1"/>
  <c r="I223" i="16"/>
  <c r="C224" i="16" s="1"/>
  <c r="H223" i="15"/>
  <c r="J223" i="15" s="1"/>
  <c r="E223" i="15"/>
  <c r="I223" i="14"/>
  <c r="C224" i="14" s="1"/>
  <c r="F223" i="14"/>
  <c r="G223" i="14" s="1"/>
  <c r="E224" i="16" l="1"/>
  <c r="H224" i="16"/>
  <c r="J224" i="16" s="1"/>
  <c r="F223" i="15"/>
  <c r="G223" i="15" s="1"/>
  <c r="I223" i="15"/>
  <c r="C224" i="15" s="1"/>
  <c r="H224" i="14"/>
  <c r="J224" i="14" s="1"/>
  <c r="E224" i="14"/>
  <c r="F224" i="16" l="1"/>
  <c r="G224" i="16" s="1"/>
  <c r="I224" i="16"/>
  <c r="C225" i="16" s="1"/>
  <c r="H224" i="15"/>
  <c r="J224" i="15" s="1"/>
  <c r="E224" i="15"/>
  <c r="I224" i="14"/>
  <c r="C225" i="14" s="1"/>
  <c r="F224" i="14"/>
  <c r="G224" i="14" s="1"/>
  <c r="H225" i="16" l="1"/>
  <c r="J225" i="16" s="1"/>
  <c r="E225" i="16"/>
  <c r="F224" i="15"/>
  <c r="G224" i="15" s="1"/>
  <c r="I224" i="15"/>
  <c r="C225" i="15" s="1"/>
  <c r="H225" i="14"/>
  <c r="J225" i="14" s="1"/>
  <c r="E225" i="14"/>
  <c r="F225" i="16" l="1"/>
  <c r="G225" i="16" s="1"/>
  <c r="I225" i="16"/>
  <c r="C226" i="16" s="1"/>
  <c r="H225" i="15"/>
  <c r="J225" i="15" s="1"/>
  <c r="E225" i="15"/>
  <c r="F225" i="14"/>
  <c r="G225" i="14" s="1"/>
  <c r="I225" i="14"/>
  <c r="C226" i="14" s="1"/>
  <c r="H226" i="16" l="1"/>
  <c r="J226" i="16" s="1"/>
  <c r="E226" i="16"/>
  <c r="I225" i="15"/>
  <c r="C226" i="15" s="1"/>
  <c r="F225" i="15"/>
  <c r="G225" i="15" s="1"/>
  <c r="E226" i="14"/>
  <c r="H226" i="14"/>
  <c r="J226" i="14" s="1"/>
  <c r="I226" i="16" l="1"/>
  <c r="C227" i="16" s="1"/>
  <c r="F226" i="16"/>
  <c r="G226" i="16" s="1"/>
  <c r="H226" i="15"/>
  <c r="J226" i="15" s="1"/>
  <c r="E226" i="15"/>
  <c r="F226" i="14"/>
  <c r="G226" i="14" s="1"/>
  <c r="I226" i="14"/>
  <c r="C227" i="14" s="1"/>
  <c r="E227" i="16" l="1"/>
  <c r="H227" i="16"/>
  <c r="J227" i="16" s="1"/>
  <c r="I226" i="15"/>
  <c r="C227" i="15" s="1"/>
  <c r="F226" i="15"/>
  <c r="G226" i="15" s="1"/>
  <c r="H227" i="14"/>
  <c r="J227" i="14" s="1"/>
  <c r="E227" i="14"/>
  <c r="F227" i="16" l="1"/>
  <c r="G227" i="16" s="1"/>
  <c r="I227" i="16"/>
  <c r="C228" i="16" s="1"/>
  <c r="E227" i="15"/>
  <c r="H227" i="15"/>
  <c r="J227" i="15" s="1"/>
  <c r="I227" i="14"/>
  <c r="C228" i="14" s="1"/>
  <c r="F227" i="14"/>
  <c r="G227" i="14" s="1"/>
  <c r="E228" i="16" l="1"/>
  <c r="H228" i="16"/>
  <c r="J228" i="16" s="1"/>
  <c r="F227" i="15"/>
  <c r="G227" i="15" s="1"/>
  <c r="I227" i="15"/>
  <c r="C228" i="15" s="1"/>
  <c r="H228" i="14"/>
  <c r="J228" i="14" s="1"/>
  <c r="E228" i="14"/>
  <c r="F228" i="16" l="1"/>
  <c r="G228" i="16" s="1"/>
  <c r="I228" i="16"/>
  <c r="C229" i="16" s="1"/>
  <c r="H228" i="15"/>
  <c r="J228" i="15" s="1"/>
  <c r="E228" i="15"/>
  <c r="F228" i="14"/>
  <c r="G228" i="14" s="1"/>
  <c r="I228" i="14"/>
  <c r="C229" i="14" s="1"/>
  <c r="H229" i="16" l="1"/>
  <c r="J229" i="16" s="1"/>
  <c r="E229" i="16"/>
  <c r="I228" i="15"/>
  <c r="C229" i="15" s="1"/>
  <c r="F228" i="15"/>
  <c r="G228" i="15" s="1"/>
  <c r="H229" i="14"/>
  <c r="J229" i="14" s="1"/>
  <c r="E229" i="14"/>
  <c r="F229" i="16" l="1"/>
  <c r="G229" i="16" s="1"/>
  <c r="I229" i="16"/>
  <c r="C230" i="16" s="1"/>
  <c r="E229" i="15"/>
  <c r="H229" i="15"/>
  <c r="J229" i="15" s="1"/>
  <c r="F229" i="14"/>
  <c r="G229" i="14" s="1"/>
  <c r="I229" i="14"/>
  <c r="C230" i="14" s="1"/>
  <c r="H230" i="16" l="1"/>
  <c r="J230" i="16" s="1"/>
  <c r="E230" i="16"/>
  <c r="I229" i="15"/>
  <c r="C230" i="15" s="1"/>
  <c r="F229" i="15"/>
  <c r="G229" i="15" s="1"/>
  <c r="E230" i="14"/>
  <c r="H230" i="14"/>
  <c r="J230" i="14" s="1"/>
  <c r="I230" i="16" l="1"/>
  <c r="C231" i="16" s="1"/>
  <c r="F230" i="16"/>
  <c r="G230" i="16" s="1"/>
  <c r="H230" i="15"/>
  <c r="J230" i="15" s="1"/>
  <c r="E230" i="15"/>
  <c r="F230" i="14"/>
  <c r="G230" i="14" s="1"/>
  <c r="I230" i="14"/>
  <c r="C231" i="14" s="1"/>
  <c r="H231" i="16" l="1"/>
  <c r="J231" i="16" s="1"/>
  <c r="E231" i="16"/>
  <c r="F230" i="15"/>
  <c r="G230" i="15" s="1"/>
  <c r="I230" i="15"/>
  <c r="C231" i="15" s="1"/>
  <c r="H231" i="14"/>
  <c r="J231" i="14" s="1"/>
  <c r="E231" i="14"/>
  <c r="I231" i="16" l="1"/>
  <c r="C232" i="16" s="1"/>
  <c r="F231" i="16"/>
  <c r="G231" i="16" s="1"/>
  <c r="E231" i="15"/>
  <c r="H231" i="15"/>
  <c r="J231" i="15" s="1"/>
  <c r="I231" i="14"/>
  <c r="C232" i="14" s="1"/>
  <c r="F231" i="14"/>
  <c r="G231" i="14" s="1"/>
  <c r="H232" i="16" l="1"/>
  <c r="J232" i="16" s="1"/>
  <c r="E232" i="16"/>
  <c r="F231" i="15"/>
  <c r="G231" i="15" s="1"/>
  <c r="I231" i="15"/>
  <c r="C232" i="15" s="1"/>
  <c r="H232" i="14"/>
  <c r="J232" i="14" s="1"/>
  <c r="E232" i="14"/>
  <c r="F232" i="16" l="1"/>
  <c r="G232" i="16" s="1"/>
  <c r="I232" i="16"/>
  <c r="C233" i="16" s="1"/>
  <c r="H232" i="15"/>
  <c r="J232" i="15" s="1"/>
  <c r="E232" i="15"/>
  <c r="I232" i="14"/>
  <c r="C233" i="14" s="1"/>
  <c r="F232" i="14"/>
  <c r="G232" i="14" s="1"/>
  <c r="E233" i="16" l="1"/>
  <c r="H233" i="16"/>
  <c r="J233" i="16" s="1"/>
  <c r="F232" i="15"/>
  <c r="G232" i="15" s="1"/>
  <c r="I232" i="15"/>
  <c r="C233" i="15" s="1"/>
  <c r="H233" i="14"/>
  <c r="J233" i="14" s="1"/>
  <c r="E233" i="14"/>
  <c r="F233" i="16" l="1"/>
  <c r="G233" i="16" s="1"/>
  <c r="I233" i="16"/>
  <c r="C234" i="16" s="1"/>
  <c r="H233" i="15"/>
  <c r="J233" i="15" s="1"/>
  <c r="E233" i="15"/>
  <c r="I233" i="14"/>
  <c r="C234" i="14" s="1"/>
  <c r="F233" i="14"/>
  <c r="G233" i="14" s="1"/>
  <c r="H234" i="16" l="1"/>
  <c r="J234" i="16" s="1"/>
  <c r="E234" i="16"/>
  <c r="F233" i="15"/>
  <c r="G233" i="15" s="1"/>
  <c r="I233" i="15"/>
  <c r="C234" i="15" s="1"/>
  <c r="H234" i="14"/>
  <c r="J234" i="14" s="1"/>
  <c r="E234" i="14"/>
  <c r="I234" i="16" l="1"/>
  <c r="C235" i="16" s="1"/>
  <c r="F234" i="16"/>
  <c r="G234" i="16" s="1"/>
  <c r="H234" i="15"/>
  <c r="J234" i="15" s="1"/>
  <c r="E234" i="15"/>
  <c r="F234" i="14"/>
  <c r="G234" i="14" s="1"/>
  <c r="I234" i="14"/>
  <c r="C235" i="14" s="1"/>
  <c r="E235" i="16" l="1"/>
  <c r="H235" i="16"/>
  <c r="J235" i="16" s="1"/>
  <c r="F234" i="15"/>
  <c r="G234" i="15" s="1"/>
  <c r="I234" i="15"/>
  <c r="C235" i="15" s="1"/>
  <c r="H235" i="14"/>
  <c r="J235" i="14" s="1"/>
  <c r="E235" i="14"/>
  <c r="I235" i="16" l="1"/>
  <c r="C236" i="16" s="1"/>
  <c r="F235" i="16"/>
  <c r="G235" i="16" s="1"/>
  <c r="E235" i="15"/>
  <c r="H235" i="15"/>
  <c r="J235" i="15" s="1"/>
  <c r="I235" i="14"/>
  <c r="C236" i="14" s="1"/>
  <c r="F235" i="14"/>
  <c r="G235" i="14" s="1"/>
  <c r="E236" i="16" l="1"/>
  <c r="H236" i="16"/>
  <c r="J236" i="16" s="1"/>
  <c r="F235" i="15"/>
  <c r="G235" i="15" s="1"/>
  <c r="I235" i="15"/>
  <c r="C236" i="15" s="1"/>
  <c r="H236" i="14"/>
  <c r="J236" i="14" s="1"/>
  <c r="E236" i="14"/>
  <c r="F236" i="16" l="1"/>
  <c r="G236" i="16" s="1"/>
  <c r="I236" i="16"/>
  <c r="C237" i="16" s="1"/>
  <c r="H236" i="15"/>
  <c r="J236" i="15" s="1"/>
  <c r="E236" i="15"/>
  <c r="I236" i="14"/>
  <c r="C237" i="14" s="1"/>
  <c r="F236" i="14"/>
  <c r="G236" i="14" s="1"/>
  <c r="E237" i="16" l="1"/>
  <c r="H237" i="16"/>
  <c r="J237" i="16" s="1"/>
  <c r="I236" i="15"/>
  <c r="C237" i="15" s="1"/>
  <c r="F236" i="15"/>
  <c r="G236" i="15" s="1"/>
  <c r="H237" i="14"/>
  <c r="J237" i="14" s="1"/>
  <c r="E237" i="14"/>
  <c r="F237" i="16" l="1"/>
  <c r="G237" i="16" s="1"/>
  <c r="I237" i="16"/>
  <c r="C238" i="16" s="1"/>
  <c r="H237" i="15"/>
  <c r="J237" i="15" s="1"/>
  <c r="E237" i="15"/>
  <c r="I237" i="14"/>
  <c r="C238" i="14" s="1"/>
  <c r="F237" i="14"/>
  <c r="G237" i="14" s="1"/>
  <c r="H238" i="16" l="1"/>
  <c r="J238" i="16" s="1"/>
  <c r="E238" i="16"/>
  <c r="F237" i="15"/>
  <c r="G237" i="15" s="1"/>
  <c r="I237" i="15"/>
  <c r="C238" i="15" s="1"/>
  <c r="H238" i="14"/>
  <c r="J238" i="14" s="1"/>
  <c r="E238" i="14"/>
  <c r="I238" i="16" l="1"/>
  <c r="C239" i="16" s="1"/>
  <c r="F238" i="16"/>
  <c r="G238" i="16" s="1"/>
  <c r="H238" i="15"/>
  <c r="J238" i="15" s="1"/>
  <c r="E238" i="15"/>
  <c r="F238" i="14"/>
  <c r="G238" i="14" s="1"/>
  <c r="I238" i="14"/>
  <c r="C239" i="14" s="1"/>
  <c r="H239" i="16" l="1"/>
  <c r="J239" i="16" s="1"/>
  <c r="E239" i="16"/>
  <c r="F238" i="15"/>
  <c r="G238" i="15" s="1"/>
  <c r="I238" i="15"/>
  <c r="C239" i="15" s="1"/>
  <c r="H239" i="14"/>
  <c r="J239" i="14" s="1"/>
  <c r="E239" i="14"/>
  <c r="I239" i="16" l="1"/>
  <c r="C240" i="16" s="1"/>
  <c r="F239" i="16"/>
  <c r="G239" i="16" s="1"/>
  <c r="H239" i="15"/>
  <c r="J239" i="15" s="1"/>
  <c r="E239" i="15"/>
  <c r="F239" i="14"/>
  <c r="G239" i="14" s="1"/>
  <c r="I239" i="14"/>
  <c r="C240" i="14" s="1"/>
  <c r="E240" i="16" l="1"/>
  <c r="H240" i="16"/>
  <c r="J240" i="16" s="1"/>
  <c r="F239" i="15"/>
  <c r="G239" i="15" s="1"/>
  <c r="I239" i="15"/>
  <c r="C240" i="15" s="1"/>
  <c r="H240" i="14"/>
  <c r="J240" i="14" s="1"/>
  <c r="E240" i="14"/>
  <c r="I240" i="16" l="1"/>
  <c r="C241" i="16" s="1"/>
  <c r="F240" i="16"/>
  <c r="G240" i="16" s="1"/>
  <c r="H240" i="15"/>
  <c r="J240" i="15" s="1"/>
  <c r="E240" i="15"/>
  <c r="I240" i="14"/>
  <c r="C241" i="14" s="1"/>
  <c r="F240" i="14"/>
  <c r="G240" i="14" s="1"/>
  <c r="H241" i="16" l="1"/>
  <c r="J241" i="16" s="1"/>
  <c r="E241" i="16"/>
  <c r="F240" i="15"/>
  <c r="G240" i="15" s="1"/>
  <c r="I240" i="15"/>
  <c r="C241" i="15" s="1"/>
  <c r="E241" i="14"/>
  <c r="H241" i="14"/>
  <c r="J241" i="14" s="1"/>
  <c r="F241" i="16" l="1"/>
  <c r="G241" i="16" s="1"/>
  <c r="I241" i="16"/>
  <c r="C242" i="16" s="1"/>
  <c r="E241" i="15"/>
  <c r="H241" i="15"/>
  <c r="J241" i="15" s="1"/>
  <c r="I241" i="14"/>
  <c r="C242" i="14" s="1"/>
  <c r="F241" i="14"/>
  <c r="G241" i="14" s="1"/>
  <c r="H242" i="16" l="1"/>
  <c r="J242" i="16" s="1"/>
  <c r="E242" i="16"/>
  <c r="F241" i="15"/>
  <c r="G241" i="15" s="1"/>
  <c r="I241" i="15"/>
  <c r="C242" i="15" s="1"/>
  <c r="H242" i="14"/>
  <c r="J242" i="14" s="1"/>
  <c r="E242" i="14"/>
  <c r="F242" i="16" l="1"/>
  <c r="G242" i="16" s="1"/>
  <c r="I242" i="16"/>
  <c r="C243" i="16" s="1"/>
  <c r="E242" i="15"/>
  <c r="H242" i="15"/>
  <c r="J242" i="15" s="1"/>
  <c r="F242" i="14"/>
  <c r="G242" i="14" s="1"/>
  <c r="I242" i="14"/>
  <c r="C243" i="14" s="1"/>
  <c r="H243" i="16" l="1"/>
  <c r="J243" i="16" s="1"/>
  <c r="E243" i="16"/>
  <c r="F242" i="15"/>
  <c r="G242" i="15" s="1"/>
  <c r="I242" i="15"/>
  <c r="C243" i="15" s="1"/>
  <c r="H243" i="14"/>
  <c r="J243" i="14" s="1"/>
  <c r="E243" i="14"/>
  <c r="I243" i="16" l="1"/>
  <c r="C244" i="16" s="1"/>
  <c r="F243" i="16"/>
  <c r="G243" i="16" s="1"/>
  <c r="E243" i="15"/>
  <c r="H243" i="15"/>
  <c r="J243" i="15" s="1"/>
  <c r="F243" i="14"/>
  <c r="G243" i="14" s="1"/>
  <c r="I243" i="14"/>
  <c r="C244" i="14" s="1"/>
  <c r="H244" i="16" l="1"/>
  <c r="J244" i="16" s="1"/>
  <c r="E244" i="16"/>
  <c r="F243" i="15"/>
  <c r="G243" i="15" s="1"/>
  <c r="I243" i="15"/>
  <c r="C244" i="15" s="1"/>
  <c r="H244" i="14"/>
  <c r="J244" i="14" s="1"/>
  <c r="E244" i="14"/>
  <c r="F244" i="16" l="1"/>
  <c r="G244" i="16" s="1"/>
  <c r="I244" i="16"/>
  <c r="C245" i="16" s="1"/>
  <c r="H244" i="15"/>
  <c r="J244" i="15" s="1"/>
  <c r="E244" i="15"/>
  <c r="F244" i="14"/>
  <c r="G244" i="14" s="1"/>
  <c r="I244" i="14"/>
  <c r="C245" i="14" s="1"/>
  <c r="H245" i="16" l="1"/>
  <c r="J245" i="16" s="1"/>
  <c r="E245" i="16"/>
  <c r="I244" i="15"/>
  <c r="C245" i="15" s="1"/>
  <c r="F244" i="15"/>
  <c r="G244" i="15" s="1"/>
  <c r="H245" i="14"/>
  <c r="J245" i="14" s="1"/>
  <c r="E245" i="14"/>
  <c r="I245" i="16" l="1"/>
  <c r="C246" i="16" s="1"/>
  <c r="F245" i="16"/>
  <c r="G245" i="16" s="1"/>
  <c r="H245" i="15"/>
  <c r="J245" i="15" s="1"/>
  <c r="E245" i="15"/>
  <c r="F245" i="14"/>
  <c r="G245" i="14" s="1"/>
  <c r="I245" i="14"/>
  <c r="C246" i="14" s="1"/>
  <c r="H246" i="16" l="1"/>
  <c r="J246" i="16" s="1"/>
  <c r="E246" i="16"/>
  <c r="I245" i="15"/>
  <c r="C246" i="15" s="1"/>
  <c r="F245" i="15"/>
  <c r="G245" i="15" s="1"/>
  <c r="H246" i="14"/>
  <c r="J246" i="14" s="1"/>
  <c r="E246" i="14"/>
  <c r="F246" i="16" l="1"/>
  <c r="G246" i="16" s="1"/>
  <c r="I246" i="16"/>
  <c r="C247" i="16" s="1"/>
  <c r="H246" i="15"/>
  <c r="J246" i="15" s="1"/>
  <c r="E246" i="15"/>
  <c r="F246" i="14"/>
  <c r="G246" i="14" s="1"/>
  <c r="I246" i="14"/>
  <c r="C247" i="14" s="1"/>
  <c r="H247" i="16" l="1"/>
  <c r="J247" i="16" s="1"/>
  <c r="E247" i="16"/>
  <c r="I246" i="15"/>
  <c r="C247" i="15" s="1"/>
  <c r="F246" i="15"/>
  <c r="G246" i="15" s="1"/>
  <c r="H247" i="14"/>
  <c r="J247" i="14" s="1"/>
  <c r="E247" i="14"/>
  <c r="I247" i="16" l="1"/>
  <c r="C248" i="16" s="1"/>
  <c r="F247" i="16"/>
  <c r="G247" i="16" s="1"/>
  <c r="H247" i="15"/>
  <c r="J247" i="15" s="1"/>
  <c r="E247" i="15"/>
  <c r="I247" i="14"/>
  <c r="C248" i="14" s="1"/>
  <c r="F247" i="14"/>
  <c r="G247" i="14" s="1"/>
  <c r="H248" i="16" l="1"/>
  <c r="J248" i="16" s="1"/>
  <c r="E248" i="16"/>
  <c r="F247" i="15"/>
  <c r="G247" i="15" s="1"/>
  <c r="I247" i="15"/>
  <c r="C248" i="15" s="1"/>
  <c r="H248" i="14"/>
  <c r="J248" i="14" s="1"/>
  <c r="E248" i="14"/>
  <c r="I248" i="16" l="1"/>
  <c r="C249" i="16" s="1"/>
  <c r="F248" i="16"/>
  <c r="G248" i="16" s="1"/>
  <c r="H248" i="15"/>
  <c r="J248" i="15" s="1"/>
  <c r="E248" i="15"/>
  <c r="F248" i="14"/>
  <c r="G248" i="14" s="1"/>
  <c r="I248" i="14"/>
  <c r="C249" i="14" s="1"/>
  <c r="H249" i="16" l="1"/>
  <c r="J249" i="16" s="1"/>
  <c r="E249" i="16"/>
  <c r="I248" i="15"/>
  <c r="C249" i="15" s="1"/>
  <c r="F248" i="15"/>
  <c r="G248" i="15" s="1"/>
  <c r="H249" i="14"/>
  <c r="J249" i="14" s="1"/>
  <c r="E249" i="14"/>
  <c r="I249" i="16" l="1"/>
  <c r="C250" i="16" s="1"/>
  <c r="F249" i="16"/>
  <c r="G249" i="16" s="1"/>
  <c r="H249" i="15"/>
  <c r="J249" i="15" s="1"/>
  <c r="E249" i="15"/>
  <c r="F249" i="14"/>
  <c r="G249" i="14" s="1"/>
  <c r="I249" i="14"/>
  <c r="C250" i="14" s="1"/>
  <c r="H250" i="16" l="1"/>
  <c r="J250" i="16" s="1"/>
  <c r="E250" i="16"/>
  <c r="I249" i="15"/>
  <c r="C250" i="15" s="1"/>
  <c r="F249" i="15"/>
  <c r="G249" i="15" s="1"/>
  <c r="E250" i="14"/>
  <c r="H250" i="14"/>
  <c r="J250" i="14" s="1"/>
  <c r="F250" i="16" l="1"/>
  <c r="G250" i="16" s="1"/>
  <c r="I250" i="16"/>
  <c r="C251" i="16" s="1"/>
  <c r="E250" i="15"/>
  <c r="H250" i="15"/>
  <c r="J250" i="15" s="1"/>
  <c r="I250" i="14"/>
  <c r="C251" i="14" s="1"/>
  <c r="F250" i="14"/>
  <c r="G250" i="14" s="1"/>
  <c r="E251" i="16" l="1"/>
  <c r="H251" i="16"/>
  <c r="J251" i="16" s="1"/>
  <c r="F250" i="15"/>
  <c r="G250" i="15" s="1"/>
  <c r="I250" i="15"/>
  <c r="C251" i="15" s="1"/>
  <c r="H251" i="14"/>
  <c r="J251" i="14" s="1"/>
  <c r="E251" i="14"/>
  <c r="F251" i="16" l="1"/>
  <c r="G251" i="16" s="1"/>
  <c r="I251" i="16"/>
  <c r="C252" i="16" s="1"/>
  <c r="H251" i="15"/>
  <c r="J251" i="15" s="1"/>
  <c r="E251" i="15"/>
  <c r="F251" i="14"/>
  <c r="G251" i="14" s="1"/>
  <c r="I251" i="14"/>
  <c r="C252" i="14" s="1"/>
  <c r="H252" i="16" l="1"/>
  <c r="J252" i="16" s="1"/>
  <c r="E252" i="16"/>
  <c r="F251" i="15"/>
  <c r="G251" i="15" s="1"/>
  <c r="I251" i="15"/>
  <c r="C252" i="15" s="1"/>
  <c r="H252" i="14"/>
  <c r="J252" i="14" s="1"/>
  <c r="E252" i="14"/>
  <c r="I252" i="16" l="1"/>
  <c r="C253" i="16" s="1"/>
  <c r="F252" i="16"/>
  <c r="G252" i="16" s="1"/>
  <c r="H252" i="15"/>
  <c r="J252" i="15" s="1"/>
  <c r="E252" i="15"/>
  <c r="F252" i="14"/>
  <c r="G252" i="14" s="1"/>
  <c r="I252" i="14"/>
  <c r="C253" i="14" s="1"/>
  <c r="H253" i="16" l="1"/>
  <c r="J253" i="16" s="1"/>
  <c r="E253" i="16"/>
  <c r="F252" i="15"/>
  <c r="G252" i="15" s="1"/>
  <c r="I252" i="15"/>
  <c r="C253" i="15" s="1"/>
  <c r="H253" i="14"/>
  <c r="J253" i="14" s="1"/>
  <c r="E253" i="14"/>
  <c r="I253" i="16" l="1"/>
  <c r="C254" i="16" s="1"/>
  <c r="F253" i="16"/>
  <c r="G253" i="16" s="1"/>
  <c r="H253" i="15"/>
  <c r="J253" i="15" s="1"/>
  <c r="E253" i="15"/>
  <c r="I253" i="14"/>
  <c r="C254" i="14" s="1"/>
  <c r="F253" i="14"/>
  <c r="G253" i="14" s="1"/>
  <c r="H254" i="16" l="1"/>
  <c r="J254" i="16" s="1"/>
  <c r="E254" i="16"/>
  <c r="F253" i="15"/>
  <c r="G253" i="15" s="1"/>
  <c r="I253" i="15"/>
  <c r="C254" i="15" s="1"/>
  <c r="H254" i="14"/>
  <c r="J254" i="14" s="1"/>
  <c r="E254" i="14"/>
  <c r="I254" i="16" l="1"/>
  <c r="C255" i="16" s="1"/>
  <c r="F254" i="16"/>
  <c r="G254" i="16" s="1"/>
  <c r="H254" i="15"/>
  <c r="J254" i="15" s="1"/>
  <c r="E254" i="15"/>
  <c r="F254" i="14"/>
  <c r="G254" i="14" s="1"/>
  <c r="I254" i="14"/>
  <c r="C255" i="14" s="1"/>
  <c r="H255" i="16" l="1"/>
  <c r="J255" i="16" s="1"/>
  <c r="E255" i="16"/>
  <c r="I254" i="15"/>
  <c r="C255" i="15" s="1"/>
  <c r="F254" i="15"/>
  <c r="G254" i="15" s="1"/>
  <c r="H255" i="14"/>
  <c r="J255" i="14" s="1"/>
  <c r="E255" i="14"/>
  <c r="F255" i="16" l="1"/>
  <c r="G255" i="16" s="1"/>
  <c r="I255" i="16"/>
  <c r="C256" i="16" s="1"/>
  <c r="E255" i="15"/>
  <c r="H255" i="15"/>
  <c r="J255" i="15" s="1"/>
  <c r="I255" i="14"/>
  <c r="C256" i="14" s="1"/>
  <c r="F255" i="14"/>
  <c r="G255" i="14" s="1"/>
  <c r="H256" i="16" l="1"/>
  <c r="J256" i="16" s="1"/>
  <c r="E256" i="16"/>
  <c r="F255" i="15"/>
  <c r="G255" i="15" s="1"/>
  <c r="I255" i="15"/>
  <c r="C256" i="15" s="1"/>
  <c r="E256" i="14"/>
  <c r="H256" i="14"/>
  <c r="J256" i="14" s="1"/>
  <c r="F256" i="16" l="1"/>
  <c r="G256" i="16" s="1"/>
  <c r="I256" i="16"/>
  <c r="C257" i="16" s="1"/>
  <c r="H256" i="15"/>
  <c r="J256" i="15" s="1"/>
  <c r="E256" i="15"/>
  <c r="I256" i="14"/>
  <c r="C257" i="14" s="1"/>
  <c r="F256" i="14"/>
  <c r="G256" i="14" s="1"/>
  <c r="H257" i="16" l="1"/>
  <c r="J257" i="16" s="1"/>
  <c r="E257" i="16"/>
  <c r="F256" i="15"/>
  <c r="G256" i="15" s="1"/>
  <c r="I256" i="15"/>
  <c r="C257" i="15" s="1"/>
  <c r="H257" i="14"/>
  <c r="J257" i="14" s="1"/>
  <c r="E257" i="14"/>
  <c r="I257" i="16" l="1"/>
  <c r="C258" i="16" s="1"/>
  <c r="F257" i="16"/>
  <c r="G257" i="16" s="1"/>
  <c r="E257" i="15"/>
  <c r="H257" i="15"/>
  <c r="J257" i="15" s="1"/>
  <c r="F257" i="14"/>
  <c r="G257" i="14" s="1"/>
  <c r="I257" i="14"/>
  <c r="C258" i="14" s="1"/>
  <c r="H258" i="16" l="1"/>
  <c r="J258" i="16" s="1"/>
  <c r="E258" i="16"/>
  <c r="F257" i="15"/>
  <c r="G257" i="15" s="1"/>
  <c r="I257" i="15"/>
  <c r="C258" i="15" s="1"/>
  <c r="H258" i="14"/>
  <c r="J258" i="14" s="1"/>
  <c r="E258" i="14"/>
  <c r="I258" i="16" l="1"/>
  <c r="C259" i="16" s="1"/>
  <c r="F258" i="16"/>
  <c r="G258" i="16" s="1"/>
  <c r="H258" i="15"/>
  <c r="J258" i="15" s="1"/>
  <c r="E258" i="15"/>
  <c r="F258" i="14"/>
  <c r="G258" i="14" s="1"/>
  <c r="I258" i="14"/>
  <c r="C259" i="14" s="1"/>
  <c r="H259" i="16" l="1"/>
  <c r="J259" i="16" s="1"/>
  <c r="E259" i="16"/>
  <c r="I258" i="15"/>
  <c r="C259" i="15" s="1"/>
  <c r="F258" i="15"/>
  <c r="G258" i="15" s="1"/>
  <c r="H259" i="14"/>
  <c r="J259" i="14" s="1"/>
  <c r="E259" i="14"/>
  <c r="I259" i="16" l="1"/>
  <c r="C260" i="16" s="1"/>
  <c r="F259" i="16"/>
  <c r="G259" i="16" s="1"/>
  <c r="H259" i="15"/>
  <c r="J259" i="15" s="1"/>
  <c r="E259" i="15"/>
  <c r="I259" i="14"/>
  <c r="C260" i="14" s="1"/>
  <c r="F259" i="14"/>
  <c r="G259" i="14" s="1"/>
  <c r="H260" i="16" l="1"/>
  <c r="J260" i="16" s="1"/>
  <c r="E260" i="16"/>
  <c r="F259" i="15"/>
  <c r="G259" i="15" s="1"/>
  <c r="I259" i="15"/>
  <c r="C260" i="15" s="1"/>
  <c r="H260" i="14"/>
  <c r="J260" i="14" s="1"/>
  <c r="E260" i="14"/>
  <c r="I260" i="16" l="1"/>
  <c r="C261" i="16" s="1"/>
  <c r="F260" i="16"/>
  <c r="G260" i="16" s="1"/>
  <c r="H260" i="15"/>
  <c r="J260" i="15" s="1"/>
  <c r="E260" i="15"/>
  <c r="I260" i="14"/>
  <c r="C261" i="14" s="1"/>
  <c r="F260" i="14"/>
  <c r="G260" i="14" s="1"/>
  <c r="H261" i="16" l="1"/>
  <c r="J261" i="16" s="1"/>
  <c r="E261" i="16"/>
  <c r="F260" i="15"/>
  <c r="G260" i="15" s="1"/>
  <c r="I260" i="15"/>
  <c r="C261" i="15" s="1"/>
  <c r="H261" i="14"/>
  <c r="J261" i="14" s="1"/>
  <c r="E261" i="14"/>
  <c r="F261" i="16" l="1"/>
  <c r="G261" i="16" s="1"/>
  <c r="I261" i="16"/>
  <c r="C262" i="16" s="1"/>
  <c r="H261" i="15"/>
  <c r="J261" i="15" s="1"/>
  <c r="E261" i="15"/>
  <c r="F261" i="14"/>
  <c r="G261" i="14" s="1"/>
  <c r="I261" i="14"/>
  <c r="C262" i="14" s="1"/>
  <c r="H262" i="16" l="1"/>
  <c r="J262" i="16" s="1"/>
  <c r="E262" i="16"/>
  <c r="F261" i="15"/>
  <c r="G261" i="15" s="1"/>
  <c r="I261" i="15"/>
  <c r="C262" i="15" s="1"/>
  <c r="E262" i="14"/>
  <c r="H262" i="14"/>
  <c r="J262" i="14" s="1"/>
  <c r="F262" i="16" l="1"/>
  <c r="G262" i="16" s="1"/>
  <c r="I262" i="16"/>
  <c r="C263" i="16" s="1"/>
  <c r="E262" i="15"/>
  <c r="H262" i="15"/>
  <c r="J262" i="15" s="1"/>
  <c r="F262" i="14"/>
  <c r="G262" i="14" s="1"/>
  <c r="I262" i="14"/>
  <c r="C263" i="14" s="1"/>
  <c r="H263" i="16" l="1"/>
  <c r="J263" i="16" s="1"/>
  <c r="E263" i="16"/>
  <c r="I262" i="15"/>
  <c r="C263" i="15" s="1"/>
  <c r="F262" i="15"/>
  <c r="G262" i="15" s="1"/>
  <c r="H263" i="14"/>
  <c r="J263" i="14" s="1"/>
  <c r="E263" i="14"/>
  <c r="I263" i="16" l="1"/>
  <c r="C264" i="16" s="1"/>
  <c r="F263" i="16"/>
  <c r="G263" i="16" s="1"/>
  <c r="H263" i="15"/>
  <c r="J263" i="15" s="1"/>
  <c r="E263" i="15"/>
  <c r="I263" i="14"/>
  <c r="C264" i="14" s="1"/>
  <c r="F263" i="14"/>
  <c r="G263" i="14" s="1"/>
  <c r="H264" i="16" l="1"/>
  <c r="J264" i="16" s="1"/>
  <c r="E264" i="16"/>
  <c r="I263" i="15"/>
  <c r="C264" i="15" s="1"/>
  <c r="F263" i="15"/>
  <c r="G263" i="15" s="1"/>
  <c r="H264" i="14"/>
  <c r="J264" i="14" s="1"/>
  <c r="E264" i="14"/>
  <c r="I264" i="16" l="1"/>
  <c r="C265" i="16" s="1"/>
  <c r="F264" i="16"/>
  <c r="G264" i="16" s="1"/>
  <c r="E264" i="15"/>
  <c r="H264" i="15"/>
  <c r="J264" i="15" s="1"/>
  <c r="F264" i="14"/>
  <c r="G264" i="14" s="1"/>
  <c r="I264" i="14"/>
  <c r="C265" i="14" s="1"/>
  <c r="H265" i="16" l="1"/>
  <c r="J265" i="16" s="1"/>
  <c r="E265" i="16"/>
  <c r="I264" i="15"/>
  <c r="C265" i="15" s="1"/>
  <c r="F264" i="15"/>
  <c r="G264" i="15" s="1"/>
  <c r="H265" i="14"/>
  <c r="J265" i="14" s="1"/>
  <c r="E265" i="14"/>
  <c r="F265" i="16" l="1"/>
  <c r="G265" i="16" s="1"/>
  <c r="I265" i="16"/>
  <c r="C266" i="16" s="1"/>
  <c r="H265" i="15"/>
  <c r="J265" i="15" s="1"/>
  <c r="E265" i="15"/>
  <c r="F265" i="14"/>
  <c r="G265" i="14" s="1"/>
  <c r="I265" i="14"/>
  <c r="C266" i="14" s="1"/>
  <c r="H266" i="16" l="1"/>
  <c r="J266" i="16" s="1"/>
  <c r="E266" i="16"/>
  <c r="F265" i="15"/>
  <c r="G265" i="15" s="1"/>
  <c r="I265" i="15"/>
  <c r="C266" i="15" s="1"/>
  <c r="H266" i="14"/>
  <c r="J266" i="14" s="1"/>
  <c r="E266" i="14"/>
  <c r="F266" i="16" l="1"/>
  <c r="G266" i="16" s="1"/>
  <c r="I266" i="16"/>
  <c r="C267" i="16" s="1"/>
  <c r="H266" i="15"/>
  <c r="J266" i="15" s="1"/>
  <c r="E266" i="15"/>
  <c r="F266" i="14"/>
  <c r="G266" i="14" s="1"/>
  <c r="I266" i="14"/>
  <c r="C267" i="14" s="1"/>
  <c r="H267" i="16" l="1"/>
  <c r="J267" i="16" s="1"/>
  <c r="E267" i="16"/>
  <c r="F266" i="15"/>
  <c r="G266" i="15" s="1"/>
  <c r="I266" i="15"/>
  <c r="C267" i="15" s="1"/>
  <c r="E267" i="14"/>
  <c r="H267" i="14"/>
  <c r="J267" i="14" s="1"/>
  <c r="F267" i="16" l="1"/>
  <c r="G267" i="16" s="1"/>
  <c r="I267" i="16"/>
  <c r="C268" i="16" s="1"/>
  <c r="E267" i="15"/>
  <c r="H267" i="15"/>
  <c r="J267" i="15" s="1"/>
  <c r="F267" i="14"/>
  <c r="G267" i="14" s="1"/>
  <c r="I267" i="14"/>
  <c r="C268" i="14" s="1"/>
  <c r="H268" i="16" l="1"/>
  <c r="J268" i="16" s="1"/>
  <c r="E268" i="16"/>
  <c r="I267" i="15"/>
  <c r="C268" i="15" s="1"/>
  <c r="F267" i="15"/>
  <c r="G267" i="15" s="1"/>
  <c r="H268" i="14"/>
  <c r="J268" i="14" s="1"/>
  <c r="E268" i="14"/>
  <c r="I268" i="16" l="1"/>
  <c r="C269" i="16" s="1"/>
  <c r="F268" i="16"/>
  <c r="G268" i="16" s="1"/>
  <c r="H268" i="15"/>
  <c r="J268" i="15" s="1"/>
  <c r="E268" i="15"/>
  <c r="F268" i="14"/>
  <c r="G268" i="14" s="1"/>
  <c r="I268" i="14"/>
  <c r="C269" i="14" s="1"/>
  <c r="H269" i="16" l="1"/>
  <c r="J269" i="16" s="1"/>
  <c r="E269" i="16"/>
  <c r="F268" i="15"/>
  <c r="G268" i="15" s="1"/>
  <c r="I268" i="15"/>
  <c r="C269" i="15" s="1"/>
  <c r="H269" i="14"/>
  <c r="J269" i="14" s="1"/>
  <c r="E269" i="14"/>
  <c r="I269" i="16" l="1"/>
  <c r="C270" i="16" s="1"/>
  <c r="F269" i="16"/>
  <c r="G269" i="16" s="1"/>
  <c r="E269" i="15"/>
  <c r="H269" i="15"/>
  <c r="J269" i="15" s="1"/>
  <c r="I269" i="14"/>
  <c r="C270" i="14" s="1"/>
  <c r="F269" i="14"/>
  <c r="G269" i="14" s="1"/>
  <c r="H270" i="16" l="1"/>
  <c r="J270" i="16" s="1"/>
  <c r="E270" i="16"/>
  <c r="F269" i="15"/>
  <c r="G269" i="15" s="1"/>
  <c r="I269" i="15"/>
  <c r="C270" i="15" s="1"/>
  <c r="H270" i="14"/>
  <c r="J270" i="14" s="1"/>
  <c r="E270" i="14"/>
  <c r="I270" i="16" l="1"/>
  <c r="C271" i="16" s="1"/>
  <c r="F270" i="16"/>
  <c r="G270" i="16" s="1"/>
  <c r="H270" i="15"/>
  <c r="J270" i="15" s="1"/>
  <c r="E270" i="15"/>
  <c r="F270" i="14"/>
  <c r="G270" i="14" s="1"/>
  <c r="I270" i="14"/>
  <c r="C271" i="14" s="1"/>
  <c r="H271" i="16" l="1"/>
  <c r="J271" i="16" s="1"/>
  <c r="E271" i="16"/>
  <c r="I270" i="15"/>
  <c r="C271" i="15" s="1"/>
  <c r="F270" i="15"/>
  <c r="G270" i="15" s="1"/>
  <c r="H271" i="14"/>
  <c r="J271" i="14" s="1"/>
  <c r="E271" i="14"/>
  <c r="I271" i="16" l="1"/>
  <c r="C272" i="16" s="1"/>
  <c r="F271" i="16"/>
  <c r="G271" i="16" s="1"/>
  <c r="E271" i="15"/>
  <c r="H271" i="15"/>
  <c r="J271" i="15" s="1"/>
  <c r="F271" i="14"/>
  <c r="G271" i="14" s="1"/>
  <c r="I271" i="14"/>
  <c r="C272" i="14" s="1"/>
  <c r="H272" i="16" l="1"/>
  <c r="J272" i="16" s="1"/>
  <c r="E272" i="16"/>
  <c r="I271" i="15"/>
  <c r="C272" i="15" s="1"/>
  <c r="F271" i="15"/>
  <c r="G271" i="15" s="1"/>
  <c r="H272" i="14"/>
  <c r="J272" i="14" s="1"/>
  <c r="E272" i="14"/>
  <c r="I272" i="16" l="1"/>
  <c r="C273" i="16" s="1"/>
  <c r="F272" i="16"/>
  <c r="G272" i="16" s="1"/>
  <c r="H272" i="15"/>
  <c r="J272" i="15" s="1"/>
  <c r="E272" i="15"/>
  <c r="I272" i="14"/>
  <c r="C273" i="14" s="1"/>
  <c r="F272" i="14"/>
  <c r="G272" i="14" s="1"/>
  <c r="H273" i="16" l="1"/>
  <c r="J273" i="16" s="1"/>
  <c r="E273" i="16"/>
  <c r="F272" i="15"/>
  <c r="G272" i="15" s="1"/>
  <c r="I272" i="15"/>
  <c r="C273" i="15" s="1"/>
  <c r="H273" i="14"/>
  <c r="J273" i="14" s="1"/>
  <c r="E273" i="14"/>
  <c r="F273" i="16" l="1"/>
  <c r="G273" i="16" s="1"/>
  <c r="I273" i="16"/>
  <c r="C274" i="16" s="1"/>
  <c r="H273" i="15"/>
  <c r="J273" i="15" s="1"/>
  <c r="E273" i="15"/>
  <c r="F273" i="14"/>
  <c r="G273" i="14" s="1"/>
  <c r="I273" i="14"/>
  <c r="C274" i="14" s="1"/>
  <c r="H274" i="16" l="1"/>
  <c r="J274" i="16" s="1"/>
  <c r="E274" i="16"/>
  <c r="F273" i="15"/>
  <c r="G273" i="15" s="1"/>
  <c r="I273" i="15"/>
  <c r="C274" i="15" s="1"/>
  <c r="H274" i="14"/>
  <c r="J274" i="14" s="1"/>
  <c r="E274" i="14"/>
  <c r="F274" i="16" l="1"/>
  <c r="G274" i="16" s="1"/>
  <c r="I274" i="16"/>
  <c r="C275" i="16" s="1"/>
  <c r="H274" i="15"/>
  <c r="J274" i="15" s="1"/>
  <c r="E274" i="15"/>
  <c r="I274" i="14"/>
  <c r="C275" i="14" s="1"/>
  <c r="F274" i="14"/>
  <c r="G274" i="14" s="1"/>
  <c r="E275" i="16" l="1"/>
  <c r="H275" i="16"/>
  <c r="J275" i="16" s="1"/>
  <c r="F274" i="15"/>
  <c r="G274" i="15" s="1"/>
  <c r="I274" i="15"/>
  <c r="C275" i="15" s="1"/>
  <c r="E275" i="14"/>
  <c r="H275" i="14"/>
  <c r="J275" i="14" s="1"/>
  <c r="I275" i="16" l="1"/>
  <c r="C276" i="16" s="1"/>
  <c r="F275" i="16"/>
  <c r="G275" i="16" s="1"/>
  <c r="H275" i="15"/>
  <c r="J275" i="15" s="1"/>
  <c r="E275" i="15"/>
  <c r="F275" i="14"/>
  <c r="G275" i="14" s="1"/>
  <c r="I275" i="14"/>
  <c r="C276" i="14" s="1"/>
  <c r="H276" i="16" l="1"/>
  <c r="J276" i="16" s="1"/>
  <c r="E276" i="16"/>
  <c r="F275" i="15"/>
  <c r="G275" i="15" s="1"/>
  <c r="I275" i="15"/>
  <c r="C276" i="15" s="1"/>
  <c r="H276" i="14"/>
  <c r="J276" i="14" s="1"/>
  <c r="E276" i="14"/>
  <c r="F276" i="16" l="1"/>
  <c r="G276" i="16" s="1"/>
  <c r="I276" i="16"/>
  <c r="C277" i="16" s="1"/>
  <c r="E276" i="15"/>
  <c r="H276" i="15"/>
  <c r="J276" i="15" s="1"/>
  <c r="F276" i="14"/>
  <c r="G276" i="14" s="1"/>
  <c r="I276" i="14"/>
  <c r="C277" i="14" s="1"/>
  <c r="E277" i="16" l="1"/>
  <c r="H277" i="16"/>
  <c r="J277" i="16" s="1"/>
  <c r="F276" i="15"/>
  <c r="G276" i="15" s="1"/>
  <c r="I276" i="15"/>
  <c r="C277" i="15" s="1"/>
  <c r="H277" i="14"/>
  <c r="J277" i="14" s="1"/>
  <c r="E277" i="14"/>
  <c r="I277" i="16" l="1"/>
  <c r="C278" i="16" s="1"/>
  <c r="F277" i="16"/>
  <c r="G277" i="16" s="1"/>
  <c r="E277" i="15"/>
  <c r="H277" i="15"/>
  <c r="J277" i="15" s="1"/>
  <c r="I277" i="14"/>
  <c r="C278" i="14" s="1"/>
  <c r="F277" i="14"/>
  <c r="G277" i="14" s="1"/>
  <c r="E278" i="16" l="1"/>
  <c r="H278" i="16"/>
  <c r="J278" i="16" s="1"/>
  <c r="I277" i="15"/>
  <c r="C278" i="15" s="1"/>
  <c r="F277" i="15"/>
  <c r="G277" i="15" s="1"/>
  <c r="H278" i="14"/>
  <c r="J278" i="14" s="1"/>
  <c r="E278" i="14"/>
  <c r="F278" i="16" l="1"/>
  <c r="G278" i="16" s="1"/>
  <c r="I278" i="16"/>
  <c r="C279" i="16" s="1"/>
  <c r="E278" i="15"/>
  <c r="H278" i="15"/>
  <c r="J278" i="15" s="1"/>
  <c r="I278" i="14"/>
  <c r="C279" i="14" s="1"/>
  <c r="F278" i="14"/>
  <c r="G278" i="14" s="1"/>
  <c r="H279" i="16" l="1"/>
  <c r="J279" i="16" s="1"/>
  <c r="E279" i="16"/>
  <c r="F278" i="15"/>
  <c r="G278" i="15" s="1"/>
  <c r="I278" i="15"/>
  <c r="C279" i="15" s="1"/>
  <c r="H279" i="14"/>
  <c r="J279" i="14" s="1"/>
  <c r="E279" i="14"/>
  <c r="I279" i="16" l="1"/>
  <c r="C280" i="16" s="1"/>
  <c r="F279" i="16"/>
  <c r="G279" i="16" s="1"/>
  <c r="H279" i="15"/>
  <c r="J279" i="15" s="1"/>
  <c r="E279" i="15"/>
  <c r="I279" i="14"/>
  <c r="C280" i="14" s="1"/>
  <c r="F279" i="14"/>
  <c r="G279" i="14" s="1"/>
  <c r="H280" i="16" l="1"/>
  <c r="J280" i="16" s="1"/>
  <c r="E280" i="16"/>
  <c r="I279" i="15"/>
  <c r="C280" i="15" s="1"/>
  <c r="F279" i="15"/>
  <c r="G279" i="15" s="1"/>
  <c r="H280" i="14"/>
  <c r="J280" i="14" s="1"/>
  <c r="E280" i="14"/>
  <c r="I280" i="16" l="1"/>
  <c r="C281" i="16" s="1"/>
  <c r="F280" i="16"/>
  <c r="G280" i="16" s="1"/>
  <c r="E280" i="15"/>
  <c r="H280" i="15"/>
  <c r="J280" i="15" s="1"/>
  <c r="F280" i="14"/>
  <c r="G280" i="14" s="1"/>
  <c r="I280" i="14"/>
  <c r="C281" i="14" s="1"/>
  <c r="E281" i="16" l="1"/>
  <c r="H281" i="16"/>
  <c r="J281" i="16" s="1"/>
  <c r="I280" i="15"/>
  <c r="C281" i="15" s="1"/>
  <c r="F280" i="15"/>
  <c r="G280" i="15" s="1"/>
  <c r="H281" i="14"/>
  <c r="J281" i="14" s="1"/>
  <c r="E281" i="14"/>
  <c r="I281" i="16" l="1"/>
  <c r="C282" i="16" s="1"/>
  <c r="F281" i="16"/>
  <c r="G281" i="16" s="1"/>
  <c r="E281" i="15"/>
  <c r="H281" i="15"/>
  <c r="J281" i="15" s="1"/>
  <c r="F281" i="14"/>
  <c r="G281" i="14" s="1"/>
  <c r="I281" i="14"/>
  <c r="C282" i="14" s="1"/>
  <c r="E282" i="16" l="1"/>
  <c r="H282" i="16"/>
  <c r="J282" i="16" s="1"/>
  <c r="I281" i="15"/>
  <c r="C282" i="15" s="1"/>
  <c r="F281" i="15"/>
  <c r="G281" i="15" s="1"/>
  <c r="H282" i="14"/>
  <c r="J282" i="14" s="1"/>
  <c r="E282" i="14"/>
  <c r="I282" i="16" l="1"/>
  <c r="C283" i="16" s="1"/>
  <c r="F282" i="16"/>
  <c r="G282" i="16" s="1"/>
  <c r="H282" i="15"/>
  <c r="J282" i="15" s="1"/>
  <c r="E282" i="15"/>
  <c r="F282" i="14"/>
  <c r="G282" i="14" s="1"/>
  <c r="I282" i="14"/>
  <c r="C283" i="14" s="1"/>
  <c r="H283" i="16" l="1"/>
  <c r="J283" i="16" s="1"/>
  <c r="E283" i="16"/>
  <c r="I282" i="15"/>
  <c r="C283" i="15" s="1"/>
  <c r="F282" i="15"/>
  <c r="G282" i="15" s="1"/>
  <c r="H283" i="14"/>
  <c r="J283" i="14" s="1"/>
  <c r="E283" i="14"/>
  <c r="F283" i="16" l="1"/>
  <c r="G283" i="16" s="1"/>
  <c r="I283" i="16"/>
  <c r="C284" i="16" s="1"/>
  <c r="H283" i="15"/>
  <c r="J283" i="15" s="1"/>
  <c r="E283" i="15"/>
  <c r="I283" i="14"/>
  <c r="C284" i="14" s="1"/>
  <c r="F283" i="14"/>
  <c r="G283" i="14" s="1"/>
  <c r="E284" i="16" l="1"/>
  <c r="H284" i="16"/>
  <c r="J284" i="16" s="1"/>
  <c r="I283" i="15"/>
  <c r="C284" i="15" s="1"/>
  <c r="F283" i="15"/>
  <c r="G283" i="15" s="1"/>
  <c r="H284" i="14"/>
  <c r="J284" i="14" s="1"/>
  <c r="E284" i="14"/>
  <c r="F284" i="16" l="1"/>
  <c r="G284" i="16" s="1"/>
  <c r="I284" i="16"/>
  <c r="C285" i="16" s="1"/>
  <c r="E284" i="15"/>
  <c r="H284" i="15"/>
  <c r="J284" i="15" s="1"/>
  <c r="I284" i="14"/>
  <c r="C285" i="14" s="1"/>
  <c r="F284" i="14"/>
  <c r="G284" i="14" s="1"/>
  <c r="H285" i="16" l="1"/>
  <c r="J285" i="16" s="1"/>
  <c r="E285" i="16"/>
  <c r="I284" i="15"/>
  <c r="C285" i="15" s="1"/>
  <c r="F284" i="15"/>
  <c r="G284" i="15" s="1"/>
  <c r="H285" i="14"/>
  <c r="J285" i="14" s="1"/>
  <c r="E285" i="14"/>
  <c r="I285" i="16" l="1"/>
  <c r="C286" i="16" s="1"/>
  <c r="F285" i="16"/>
  <c r="G285" i="16" s="1"/>
  <c r="H285" i="15"/>
  <c r="J285" i="15" s="1"/>
  <c r="E285" i="15"/>
  <c r="I285" i="14"/>
  <c r="C286" i="14" s="1"/>
  <c r="F285" i="14"/>
  <c r="G285" i="14" s="1"/>
  <c r="H286" i="16" l="1"/>
  <c r="J286" i="16" s="1"/>
  <c r="E286" i="16"/>
  <c r="F285" i="15"/>
  <c r="G285" i="15" s="1"/>
  <c r="I285" i="15"/>
  <c r="C286" i="15" s="1"/>
  <c r="H286" i="14"/>
  <c r="J286" i="14" s="1"/>
  <c r="E286" i="14"/>
  <c r="I286" i="16" l="1"/>
  <c r="C287" i="16" s="1"/>
  <c r="F286" i="16"/>
  <c r="G286" i="16" s="1"/>
  <c r="H286" i="15"/>
  <c r="J286" i="15" s="1"/>
  <c r="E286" i="15"/>
  <c r="I286" i="14"/>
  <c r="C287" i="14" s="1"/>
  <c r="F286" i="14"/>
  <c r="G286" i="14" s="1"/>
  <c r="E287" i="16" l="1"/>
  <c r="H287" i="16"/>
  <c r="J287" i="16" s="1"/>
  <c r="I286" i="15"/>
  <c r="C287" i="15" s="1"/>
  <c r="F286" i="15"/>
  <c r="G286" i="15" s="1"/>
  <c r="E287" i="14"/>
  <c r="H287" i="14"/>
  <c r="J287" i="14" s="1"/>
  <c r="F287" i="16" l="1"/>
  <c r="G287" i="16" s="1"/>
  <c r="I287" i="16"/>
  <c r="C288" i="16" s="1"/>
  <c r="H287" i="15"/>
  <c r="J287" i="15" s="1"/>
  <c r="E287" i="15"/>
  <c r="I287" i="14"/>
  <c r="C288" i="14" s="1"/>
  <c r="F287" i="14"/>
  <c r="G287" i="14" s="1"/>
  <c r="E288" i="16" l="1"/>
  <c r="H288" i="16"/>
  <c r="J288" i="16" s="1"/>
  <c r="I287" i="15"/>
  <c r="C288" i="15" s="1"/>
  <c r="F287" i="15"/>
  <c r="G287" i="15" s="1"/>
  <c r="H288" i="14"/>
  <c r="J288" i="14" s="1"/>
  <c r="E288" i="14"/>
  <c r="F288" i="16" l="1"/>
  <c r="G288" i="16" s="1"/>
  <c r="I288" i="16"/>
  <c r="C289" i="16" s="1"/>
  <c r="E288" i="15"/>
  <c r="H288" i="15"/>
  <c r="J288" i="15" s="1"/>
  <c r="I288" i="14"/>
  <c r="C289" i="14" s="1"/>
  <c r="F288" i="14"/>
  <c r="G288" i="14" s="1"/>
  <c r="E289" i="16" l="1"/>
  <c r="H289" i="16"/>
  <c r="J289" i="16" s="1"/>
  <c r="F288" i="15"/>
  <c r="G288" i="15" s="1"/>
  <c r="I288" i="15"/>
  <c r="C289" i="15" s="1"/>
  <c r="H289" i="14"/>
  <c r="J289" i="14" s="1"/>
  <c r="E289" i="14"/>
  <c r="I289" i="16" l="1"/>
  <c r="C290" i="16" s="1"/>
  <c r="F289" i="16"/>
  <c r="G289" i="16" s="1"/>
  <c r="H289" i="15"/>
  <c r="J289" i="15" s="1"/>
  <c r="E289" i="15"/>
  <c r="I289" i="14"/>
  <c r="C290" i="14" s="1"/>
  <c r="F289" i="14"/>
  <c r="G289" i="14" s="1"/>
  <c r="E290" i="16" l="1"/>
  <c r="H290" i="16"/>
  <c r="J290" i="16" s="1"/>
  <c r="F289" i="15"/>
  <c r="G289" i="15" s="1"/>
  <c r="I289" i="15"/>
  <c r="C290" i="15" s="1"/>
  <c r="H290" i="14"/>
  <c r="J290" i="14" s="1"/>
  <c r="E290" i="14"/>
  <c r="I290" i="16" l="1"/>
  <c r="C291" i="16" s="1"/>
  <c r="F290" i="16"/>
  <c r="G290" i="16" s="1"/>
  <c r="E290" i="15"/>
  <c r="H290" i="15"/>
  <c r="J290" i="15" s="1"/>
  <c r="I290" i="14"/>
  <c r="C291" i="14" s="1"/>
  <c r="F290" i="14"/>
  <c r="G290" i="14" s="1"/>
  <c r="H291" i="16" l="1"/>
  <c r="J291" i="16" s="1"/>
  <c r="E291" i="16"/>
  <c r="I290" i="15"/>
  <c r="C291" i="15" s="1"/>
  <c r="F290" i="15"/>
  <c r="G290" i="15" s="1"/>
  <c r="H291" i="14"/>
  <c r="J291" i="14" s="1"/>
  <c r="E291" i="14"/>
  <c r="F291" i="16" l="1"/>
  <c r="G291" i="16" s="1"/>
  <c r="I291" i="16"/>
  <c r="C292" i="16" s="1"/>
  <c r="H291" i="15"/>
  <c r="J291" i="15" s="1"/>
  <c r="E291" i="15"/>
  <c r="I291" i="14"/>
  <c r="C292" i="14" s="1"/>
  <c r="F291" i="14"/>
  <c r="G291" i="14" s="1"/>
  <c r="H292" i="16" l="1"/>
  <c r="J292" i="16" s="1"/>
  <c r="E292" i="16"/>
  <c r="F291" i="15"/>
  <c r="G291" i="15" s="1"/>
  <c r="I291" i="15"/>
  <c r="C292" i="15" s="1"/>
  <c r="H292" i="14"/>
  <c r="J292" i="14" s="1"/>
  <c r="E292" i="14"/>
  <c r="F292" i="16" l="1"/>
  <c r="G292" i="16" s="1"/>
  <c r="I292" i="16"/>
  <c r="C293" i="16" s="1"/>
  <c r="H292" i="15"/>
  <c r="J292" i="15" s="1"/>
  <c r="E292" i="15"/>
  <c r="F292" i="14"/>
  <c r="G292" i="14" s="1"/>
  <c r="I292" i="14"/>
  <c r="C293" i="14" s="1"/>
  <c r="E293" i="16" l="1"/>
  <c r="H293" i="16"/>
  <c r="J293" i="16" s="1"/>
  <c r="I292" i="15"/>
  <c r="C293" i="15" s="1"/>
  <c r="F292" i="15"/>
  <c r="G292" i="15" s="1"/>
  <c r="H293" i="14"/>
  <c r="J293" i="14" s="1"/>
  <c r="E293" i="14"/>
  <c r="I293" i="16" l="1"/>
  <c r="C294" i="16" s="1"/>
  <c r="F293" i="16"/>
  <c r="G293" i="16" s="1"/>
  <c r="H293" i="15"/>
  <c r="J293" i="15" s="1"/>
  <c r="E293" i="15"/>
  <c r="I293" i="14"/>
  <c r="C294" i="14" s="1"/>
  <c r="F293" i="14"/>
  <c r="G293" i="14" s="1"/>
  <c r="H294" i="16" l="1"/>
  <c r="J294" i="16" s="1"/>
  <c r="E294" i="16"/>
  <c r="F293" i="15"/>
  <c r="G293" i="15" s="1"/>
  <c r="I293" i="15"/>
  <c r="C294" i="15" s="1"/>
  <c r="H294" i="14"/>
  <c r="J294" i="14" s="1"/>
  <c r="E294" i="14"/>
  <c r="I294" i="16" l="1"/>
  <c r="C295" i="16" s="1"/>
  <c r="F294" i="16"/>
  <c r="G294" i="16" s="1"/>
  <c r="E294" i="15"/>
  <c r="H294" i="15"/>
  <c r="J294" i="15" s="1"/>
  <c r="I294" i="14"/>
  <c r="C295" i="14" s="1"/>
  <c r="F294" i="14"/>
  <c r="G294" i="14" s="1"/>
  <c r="H295" i="16" l="1"/>
  <c r="J295" i="16" s="1"/>
  <c r="E295" i="16"/>
  <c r="I294" i="15"/>
  <c r="C295" i="15" s="1"/>
  <c r="F294" i="15"/>
  <c r="G294" i="15" s="1"/>
  <c r="H295" i="14"/>
  <c r="J295" i="14" s="1"/>
  <c r="E295" i="14"/>
  <c r="F295" i="16" l="1"/>
  <c r="G295" i="16" s="1"/>
  <c r="I295" i="16"/>
  <c r="C296" i="16" s="1"/>
  <c r="H295" i="15"/>
  <c r="J295" i="15" s="1"/>
  <c r="E295" i="15"/>
  <c r="F295" i="14"/>
  <c r="G295" i="14" s="1"/>
  <c r="I295" i="14"/>
  <c r="C296" i="14" s="1"/>
  <c r="H296" i="16" l="1"/>
  <c r="J296" i="16" s="1"/>
  <c r="E296" i="16"/>
  <c r="I295" i="15"/>
  <c r="C296" i="15" s="1"/>
  <c r="F295" i="15"/>
  <c r="G295" i="15" s="1"/>
  <c r="E296" i="14"/>
  <c r="H296" i="14"/>
  <c r="J296" i="14" s="1"/>
  <c r="F296" i="16" l="1"/>
  <c r="G296" i="16" s="1"/>
  <c r="I296" i="16"/>
  <c r="C297" i="16" s="1"/>
  <c r="H296" i="15"/>
  <c r="J296" i="15" s="1"/>
  <c r="E296" i="15"/>
  <c r="I296" i="14"/>
  <c r="C297" i="14" s="1"/>
  <c r="F296" i="14"/>
  <c r="G296" i="14" s="1"/>
  <c r="H297" i="16" l="1"/>
  <c r="J297" i="16" s="1"/>
  <c r="E297" i="16"/>
  <c r="F296" i="15"/>
  <c r="G296" i="15" s="1"/>
  <c r="I296" i="15"/>
  <c r="C297" i="15" s="1"/>
  <c r="E297" i="14"/>
  <c r="H297" i="14"/>
  <c r="J297" i="14" s="1"/>
  <c r="I297" i="16" l="1"/>
  <c r="C298" i="16" s="1"/>
  <c r="F297" i="16"/>
  <c r="G297" i="16" s="1"/>
  <c r="H297" i="15"/>
  <c r="J297" i="15" s="1"/>
  <c r="E297" i="15"/>
  <c r="I297" i="14"/>
  <c r="C298" i="14" s="1"/>
  <c r="F297" i="14"/>
  <c r="G297" i="14" s="1"/>
  <c r="H298" i="16" l="1"/>
  <c r="J298" i="16" s="1"/>
  <c r="E298" i="16"/>
  <c r="I297" i="15"/>
  <c r="C298" i="15" s="1"/>
  <c r="F297" i="15"/>
  <c r="G297" i="15" s="1"/>
  <c r="H298" i="14"/>
  <c r="J298" i="14" s="1"/>
  <c r="E298" i="14"/>
  <c r="I298" i="16" l="1"/>
  <c r="C299" i="16" s="1"/>
  <c r="F298" i="16"/>
  <c r="G298" i="16" s="1"/>
  <c r="H298" i="15"/>
  <c r="J298" i="15" s="1"/>
  <c r="E298" i="15"/>
  <c r="I298" i="14"/>
  <c r="C299" i="14" s="1"/>
  <c r="F298" i="14"/>
  <c r="G298" i="14" s="1"/>
  <c r="H299" i="16" l="1"/>
  <c r="J299" i="16" s="1"/>
  <c r="E299" i="16"/>
  <c r="F298" i="15"/>
  <c r="G298" i="15" s="1"/>
  <c r="I298" i="15"/>
  <c r="C299" i="15" s="1"/>
  <c r="H299" i="14"/>
  <c r="J299" i="14" s="1"/>
  <c r="E299" i="14"/>
  <c r="F299" i="16" l="1"/>
  <c r="G299" i="16" s="1"/>
  <c r="I299" i="16"/>
  <c r="C300" i="16" s="1"/>
  <c r="E299" i="15"/>
  <c r="H299" i="15"/>
  <c r="J299" i="15" s="1"/>
  <c r="I299" i="14"/>
  <c r="C300" i="14" s="1"/>
  <c r="F299" i="14"/>
  <c r="G299" i="14" s="1"/>
  <c r="H300" i="16" l="1"/>
  <c r="J300" i="16" s="1"/>
  <c r="E300" i="16"/>
  <c r="F299" i="15"/>
  <c r="G299" i="15" s="1"/>
  <c r="I299" i="15"/>
  <c r="C300" i="15" s="1"/>
  <c r="E300" i="14"/>
  <c r="H300" i="14"/>
  <c r="J300" i="14" s="1"/>
  <c r="F300" i="16" l="1"/>
  <c r="G300" i="16" s="1"/>
  <c r="I300" i="16"/>
  <c r="C301" i="16" s="1"/>
  <c r="H300" i="15"/>
  <c r="J300" i="15" s="1"/>
  <c r="E300" i="15"/>
  <c r="I300" i="14"/>
  <c r="C301" i="14" s="1"/>
  <c r="F300" i="14"/>
  <c r="G300" i="14" s="1"/>
  <c r="H301" i="16" l="1"/>
  <c r="J301" i="16" s="1"/>
  <c r="E301" i="16"/>
  <c r="F300" i="15"/>
  <c r="G300" i="15" s="1"/>
  <c r="I300" i="15"/>
  <c r="C301" i="15" s="1"/>
  <c r="E301" i="14"/>
  <c r="H301" i="14"/>
  <c r="J301" i="14" s="1"/>
  <c r="I301" i="16" l="1"/>
  <c r="C302" i="16" s="1"/>
  <c r="F301" i="16"/>
  <c r="G301" i="16" s="1"/>
  <c r="E301" i="15"/>
  <c r="H301" i="15"/>
  <c r="J301" i="15" s="1"/>
  <c r="I301" i="14"/>
  <c r="C302" i="14" s="1"/>
  <c r="F301" i="14"/>
  <c r="G301" i="14" s="1"/>
  <c r="E302" i="16" l="1"/>
  <c r="H302" i="16"/>
  <c r="J302" i="16" s="1"/>
  <c r="F301" i="15"/>
  <c r="G301" i="15" s="1"/>
  <c r="I301" i="15"/>
  <c r="C302" i="15" s="1"/>
  <c r="H302" i="14"/>
  <c r="J302" i="14" s="1"/>
  <c r="E302" i="14"/>
  <c r="I302" i="16" l="1"/>
  <c r="C303" i="16" s="1"/>
  <c r="F302" i="16"/>
  <c r="G302" i="16" s="1"/>
  <c r="H302" i="15"/>
  <c r="J302" i="15" s="1"/>
  <c r="E302" i="15"/>
  <c r="F302" i="14"/>
  <c r="G302" i="14" s="1"/>
  <c r="I302" i="14"/>
  <c r="C303" i="14" s="1"/>
  <c r="H303" i="16" l="1"/>
  <c r="J303" i="16" s="1"/>
  <c r="E303" i="16"/>
  <c r="I302" i="15"/>
  <c r="C303" i="15" s="1"/>
  <c r="F302" i="15"/>
  <c r="G302" i="15" s="1"/>
  <c r="E303" i="14"/>
  <c r="H303" i="14"/>
  <c r="J303" i="14" s="1"/>
  <c r="F303" i="16" l="1"/>
  <c r="G303" i="16" s="1"/>
  <c r="I303" i="16"/>
  <c r="C304" i="16" s="1"/>
  <c r="H303" i="15"/>
  <c r="J303" i="15" s="1"/>
  <c r="E303" i="15"/>
  <c r="I303" i="14"/>
  <c r="C304" i="14" s="1"/>
  <c r="F303" i="14"/>
  <c r="G303" i="14" s="1"/>
  <c r="H304" i="16" l="1"/>
  <c r="J304" i="16" s="1"/>
  <c r="E304" i="16"/>
  <c r="F303" i="15"/>
  <c r="G303" i="15" s="1"/>
  <c r="I303" i="15"/>
  <c r="C304" i="15" s="1"/>
  <c r="H304" i="14"/>
  <c r="J304" i="14" s="1"/>
  <c r="E304" i="14"/>
  <c r="I304" i="16" l="1"/>
  <c r="C305" i="16" s="1"/>
  <c r="F304" i="16"/>
  <c r="G304" i="16" s="1"/>
  <c r="H304" i="15"/>
  <c r="J304" i="15" s="1"/>
  <c r="E304" i="15"/>
  <c r="I304" i="14"/>
  <c r="C305" i="14" s="1"/>
  <c r="F304" i="14"/>
  <c r="G304" i="14" s="1"/>
  <c r="H305" i="16" l="1"/>
  <c r="J305" i="16" s="1"/>
  <c r="E305" i="16"/>
  <c r="F304" i="15"/>
  <c r="G304" i="15" s="1"/>
  <c r="I304" i="15"/>
  <c r="C305" i="15" s="1"/>
  <c r="H305" i="14"/>
  <c r="J305" i="14" s="1"/>
  <c r="E305" i="14"/>
  <c r="I305" i="16" l="1"/>
  <c r="C306" i="16" s="1"/>
  <c r="F305" i="16"/>
  <c r="G305" i="16" s="1"/>
  <c r="H305" i="15"/>
  <c r="J305" i="15" s="1"/>
  <c r="E305" i="15"/>
  <c r="F305" i="14"/>
  <c r="G305" i="14" s="1"/>
  <c r="I305" i="14"/>
  <c r="C306" i="14" s="1"/>
  <c r="E306" i="16" l="1"/>
  <c r="H306" i="16"/>
  <c r="J306" i="16" s="1"/>
  <c r="F305" i="15"/>
  <c r="G305" i="15" s="1"/>
  <c r="I305" i="15"/>
  <c r="C306" i="15" s="1"/>
  <c r="H306" i="14"/>
  <c r="J306" i="14" s="1"/>
  <c r="E306" i="14"/>
  <c r="F306" i="16" l="1"/>
  <c r="G306" i="16" s="1"/>
  <c r="I306" i="16"/>
  <c r="C307" i="16" s="1"/>
  <c r="H306" i="15"/>
  <c r="J306" i="15" s="1"/>
  <c r="E306" i="15"/>
  <c r="F306" i="14"/>
  <c r="G306" i="14" s="1"/>
  <c r="I306" i="14"/>
  <c r="C307" i="14" s="1"/>
  <c r="H307" i="16" l="1"/>
  <c r="J307" i="16" s="1"/>
  <c r="E307" i="16"/>
  <c r="I306" i="15"/>
  <c r="C307" i="15" s="1"/>
  <c r="F306" i="15"/>
  <c r="G306" i="15" s="1"/>
  <c r="E307" i="14"/>
  <c r="H307" i="14"/>
  <c r="J307" i="14" s="1"/>
  <c r="F307" i="16" l="1"/>
  <c r="G307" i="16" s="1"/>
  <c r="I307" i="16"/>
  <c r="C308" i="16" s="1"/>
  <c r="E307" i="15"/>
  <c r="H307" i="15"/>
  <c r="J307" i="15" s="1"/>
  <c r="F307" i="14"/>
  <c r="G307" i="14" s="1"/>
  <c r="I307" i="14"/>
  <c r="C308" i="14" s="1"/>
  <c r="H308" i="16" l="1"/>
  <c r="J308" i="16" s="1"/>
  <c r="E308" i="16"/>
  <c r="F307" i="15"/>
  <c r="G307" i="15" s="1"/>
  <c r="I307" i="15"/>
  <c r="C308" i="15" s="1"/>
  <c r="H308" i="14"/>
  <c r="J308" i="14" s="1"/>
  <c r="E308" i="14"/>
  <c r="I308" i="16" l="1"/>
  <c r="C309" i="16" s="1"/>
  <c r="F308" i="16"/>
  <c r="G308" i="16" s="1"/>
  <c r="H308" i="15"/>
  <c r="J308" i="15" s="1"/>
  <c r="E308" i="15"/>
  <c r="F308" i="14"/>
  <c r="G308" i="14" s="1"/>
  <c r="I308" i="14"/>
  <c r="C309" i="14" s="1"/>
  <c r="H309" i="16" l="1"/>
  <c r="J309" i="16" s="1"/>
  <c r="E309" i="16"/>
  <c r="F308" i="15"/>
  <c r="G308" i="15" s="1"/>
  <c r="I308" i="15"/>
  <c r="C309" i="15" s="1"/>
  <c r="H309" i="14"/>
  <c r="J309" i="14" s="1"/>
  <c r="E309" i="14"/>
  <c r="I309" i="16" l="1"/>
  <c r="C310" i="16" s="1"/>
  <c r="F309" i="16"/>
  <c r="G309" i="16" s="1"/>
  <c r="H309" i="15"/>
  <c r="J309" i="15" s="1"/>
  <c r="E309" i="15"/>
  <c r="F309" i="14"/>
  <c r="G309" i="14" s="1"/>
  <c r="I309" i="14"/>
  <c r="C310" i="14" s="1"/>
  <c r="H310" i="16" l="1"/>
  <c r="J310" i="16" s="1"/>
  <c r="E310" i="16"/>
  <c r="F309" i="15"/>
  <c r="G309" i="15" s="1"/>
  <c r="I309" i="15"/>
  <c r="C310" i="15" s="1"/>
  <c r="H310" i="14"/>
  <c r="J310" i="14" s="1"/>
  <c r="E310" i="14"/>
  <c r="F310" i="16" l="1"/>
  <c r="G310" i="16" s="1"/>
  <c r="I310" i="16"/>
  <c r="C311" i="16" s="1"/>
  <c r="H310" i="15"/>
  <c r="J310" i="15" s="1"/>
  <c r="E310" i="15"/>
  <c r="F310" i="14"/>
  <c r="G310" i="14" s="1"/>
  <c r="I310" i="14"/>
  <c r="C311" i="14" s="1"/>
  <c r="H311" i="16" l="1"/>
  <c r="J311" i="16" s="1"/>
  <c r="E311" i="16"/>
  <c r="I310" i="15"/>
  <c r="C311" i="15" s="1"/>
  <c r="F310" i="15"/>
  <c r="G310" i="15" s="1"/>
  <c r="H311" i="14"/>
  <c r="J311" i="14" s="1"/>
  <c r="E311" i="14"/>
  <c r="I311" i="16" l="1"/>
  <c r="C312" i="16" s="1"/>
  <c r="F311" i="16"/>
  <c r="G311" i="16" s="1"/>
  <c r="E311" i="15"/>
  <c r="H311" i="15"/>
  <c r="J311" i="15" s="1"/>
  <c r="F311" i="14"/>
  <c r="G311" i="14" s="1"/>
  <c r="I311" i="14"/>
  <c r="C312" i="14" s="1"/>
  <c r="E312" i="16" l="1"/>
  <c r="H312" i="16"/>
  <c r="J312" i="16" s="1"/>
  <c r="I311" i="15"/>
  <c r="C312" i="15" s="1"/>
  <c r="F311" i="15"/>
  <c r="G311" i="15" s="1"/>
  <c r="E312" i="14"/>
  <c r="H312" i="14"/>
  <c r="J312" i="14" s="1"/>
  <c r="F312" i="16" l="1"/>
  <c r="G312" i="16" s="1"/>
  <c r="I312" i="16"/>
  <c r="C313" i="16" s="1"/>
  <c r="H312" i="15"/>
  <c r="J312" i="15" s="1"/>
  <c r="E312" i="15"/>
  <c r="I312" i="14"/>
  <c r="C313" i="14" s="1"/>
  <c r="F312" i="14"/>
  <c r="G312" i="14" s="1"/>
  <c r="E313" i="16" l="1"/>
  <c r="H313" i="16"/>
  <c r="J313" i="16" s="1"/>
  <c r="F312" i="15"/>
  <c r="G312" i="15" s="1"/>
  <c r="I312" i="15"/>
  <c r="C313" i="15" s="1"/>
  <c r="E313" i="14"/>
  <c r="H313" i="14"/>
  <c r="J313" i="14" s="1"/>
  <c r="I313" i="16" l="1"/>
  <c r="C314" i="16" s="1"/>
  <c r="F313" i="16"/>
  <c r="G313" i="16" s="1"/>
  <c r="H313" i="15"/>
  <c r="J313" i="15" s="1"/>
  <c r="E313" i="15"/>
  <c r="I313" i="14"/>
  <c r="C314" i="14" s="1"/>
  <c r="F313" i="14"/>
  <c r="G313" i="14" s="1"/>
  <c r="E314" i="16" l="1"/>
  <c r="H314" i="16"/>
  <c r="J314" i="16" s="1"/>
  <c r="I313" i="15"/>
  <c r="C314" i="15" s="1"/>
  <c r="F313" i="15"/>
  <c r="G313" i="15" s="1"/>
  <c r="E314" i="14"/>
  <c r="H314" i="14"/>
  <c r="J314" i="14" s="1"/>
  <c r="F314" i="16" l="1"/>
  <c r="G314" i="16" s="1"/>
  <c r="I314" i="16"/>
  <c r="C315" i="16" s="1"/>
  <c r="E314" i="15"/>
  <c r="H314" i="15"/>
  <c r="J314" i="15" s="1"/>
  <c r="F314" i="14"/>
  <c r="G314" i="14" s="1"/>
  <c r="I314" i="14"/>
  <c r="C315" i="14" s="1"/>
  <c r="H315" i="16" l="1"/>
  <c r="J315" i="16" s="1"/>
  <c r="E315" i="16"/>
  <c r="I314" i="15"/>
  <c r="C315" i="15" s="1"/>
  <c r="F314" i="15"/>
  <c r="G314" i="15" s="1"/>
  <c r="H315" i="14"/>
  <c r="J315" i="14" s="1"/>
  <c r="E315" i="14"/>
  <c r="F315" i="16" l="1"/>
  <c r="G315" i="16" s="1"/>
  <c r="I315" i="16"/>
  <c r="C316" i="16" s="1"/>
  <c r="H315" i="15"/>
  <c r="J315" i="15" s="1"/>
  <c r="E315" i="15"/>
  <c r="F315" i="14"/>
  <c r="G315" i="14" s="1"/>
  <c r="I315" i="14"/>
  <c r="C316" i="14" s="1"/>
  <c r="H316" i="16" l="1"/>
  <c r="J316" i="16" s="1"/>
  <c r="E316" i="16"/>
  <c r="I315" i="15"/>
  <c r="C316" i="15" s="1"/>
  <c r="F315" i="15"/>
  <c r="G315" i="15" s="1"/>
  <c r="H316" i="14"/>
  <c r="J316" i="14" s="1"/>
  <c r="E316" i="14"/>
  <c r="F316" i="16" l="1"/>
  <c r="G316" i="16" s="1"/>
  <c r="I316" i="16"/>
  <c r="C317" i="16" s="1"/>
  <c r="H316" i="15"/>
  <c r="J316" i="15" s="1"/>
  <c r="E316" i="15"/>
  <c r="I316" i="14"/>
  <c r="C317" i="14" s="1"/>
  <c r="F316" i="14"/>
  <c r="G316" i="14" s="1"/>
  <c r="H317" i="16" l="1"/>
  <c r="J317" i="16" s="1"/>
  <c r="E317" i="16"/>
  <c r="F316" i="15"/>
  <c r="G316" i="15" s="1"/>
  <c r="I316" i="15"/>
  <c r="C317" i="15" s="1"/>
  <c r="H317" i="14"/>
  <c r="J317" i="14" s="1"/>
  <c r="E317" i="14"/>
  <c r="I317" i="16" l="1"/>
  <c r="C318" i="16" s="1"/>
  <c r="F317" i="16"/>
  <c r="G317" i="16" s="1"/>
  <c r="H317" i="15"/>
  <c r="J317" i="15" s="1"/>
  <c r="E317" i="15"/>
  <c r="F317" i="14"/>
  <c r="G317" i="14" s="1"/>
  <c r="I317" i="14"/>
  <c r="C318" i="14" s="1"/>
  <c r="E318" i="16" l="1"/>
  <c r="H318" i="16"/>
  <c r="J318" i="16" s="1"/>
  <c r="F317" i="15"/>
  <c r="G317" i="15" s="1"/>
  <c r="I317" i="15"/>
  <c r="C318" i="15" s="1"/>
  <c r="H318" i="14"/>
  <c r="J318" i="14" s="1"/>
  <c r="E318" i="14"/>
  <c r="I318" i="16" l="1"/>
  <c r="C319" i="16" s="1"/>
  <c r="F318" i="16"/>
  <c r="G318" i="16" s="1"/>
  <c r="H318" i="15"/>
  <c r="J318" i="15" s="1"/>
  <c r="E318" i="15"/>
  <c r="F318" i="14"/>
  <c r="G318" i="14" s="1"/>
  <c r="I318" i="14"/>
  <c r="C319" i="14" s="1"/>
  <c r="E319" i="16" l="1"/>
  <c r="H319" i="16"/>
  <c r="J319" i="16" s="1"/>
  <c r="I318" i="15"/>
  <c r="C319" i="15" s="1"/>
  <c r="F318" i="15"/>
  <c r="G318" i="15" s="1"/>
  <c r="H319" i="14"/>
  <c r="J319" i="14" s="1"/>
  <c r="E319" i="14"/>
  <c r="I319" i="16" l="1"/>
  <c r="C320" i="16" s="1"/>
  <c r="F319" i="16"/>
  <c r="G319" i="16" s="1"/>
  <c r="H319" i="15"/>
  <c r="J319" i="15" s="1"/>
  <c r="E319" i="15"/>
  <c r="I319" i="14"/>
  <c r="C320" i="14" s="1"/>
  <c r="F319" i="14"/>
  <c r="G319" i="14" s="1"/>
  <c r="H320" i="16" l="1"/>
  <c r="J320" i="16" s="1"/>
  <c r="E320" i="16"/>
  <c r="I319" i="15"/>
  <c r="C320" i="15" s="1"/>
  <c r="F319" i="15"/>
  <c r="G319" i="15" s="1"/>
  <c r="H320" i="14"/>
  <c r="J320" i="14" s="1"/>
  <c r="E320" i="14"/>
  <c r="F320" i="16" l="1"/>
  <c r="G320" i="16" s="1"/>
  <c r="I320" i="16"/>
  <c r="C321" i="16" s="1"/>
  <c r="E320" i="15"/>
  <c r="H320" i="15"/>
  <c r="J320" i="15" s="1"/>
  <c r="I320" i="14"/>
  <c r="C321" i="14" s="1"/>
  <c r="F320" i="14"/>
  <c r="G320" i="14" s="1"/>
  <c r="H321" i="16" l="1"/>
  <c r="J321" i="16" s="1"/>
  <c r="E321" i="16"/>
  <c r="F320" i="15"/>
  <c r="G320" i="15" s="1"/>
  <c r="I320" i="15"/>
  <c r="C321" i="15" s="1"/>
  <c r="E321" i="14"/>
  <c r="H321" i="14"/>
  <c r="J321" i="14" s="1"/>
  <c r="I321" i="16" l="1"/>
  <c r="C322" i="16" s="1"/>
  <c r="F321" i="16"/>
  <c r="G321" i="16" s="1"/>
  <c r="H321" i="15"/>
  <c r="J321" i="15" s="1"/>
  <c r="E321" i="15"/>
  <c r="I321" i="14"/>
  <c r="C322" i="14" s="1"/>
  <c r="F321" i="14"/>
  <c r="G321" i="14" s="1"/>
  <c r="H322" i="16" l="1"/>
  <c r="J322" i="16" s="1"/>
  <c r="E322" i="16"/>
  <c r="I321" i="15"/>
  <c r="C322" i="15" s="1"/>
  <c r="F321" i="15"/>
  <c r="G321" i="15" s="1"/>
  <c r="H322" i="14"/>
  <c r="J322" i="14" s="1"/>
  <c r="E322" i="14"/>
  <c r="I322" i="16" l="1"/>
  <c r="C323" i="16" s="1"/>
  <c r="F322" i="16"/>
  <c r="G322" i="16" s="1"/>
  <c r="H322" i="15"/>
  <c r="J322" i="15" s="1"/>
  <c r="E322" i="15"/>
  <c r="F322" i="14"/>
  <c r="G322" i="14" s="1"/>
  <c r="I322" i="14"/>
  <c r="C323" i="14" s="1"/>
  <c r="H323" i="16" l="1"/>
  <c r="J323" i="16" s="1"/>
  <c r="E323" i="16"/>
  <c r="I322" i="15"/>
  <c r="C323" i="15" s="1"/>
  <c r="F322" i="15"/>
  <c r="G322" i="15" s="1"/>
  <c r="E323" i="14"/>
  <c r="H323" i="14"/>
  <c r="J323" i="14" s="1"/>
  <c r="F323" i="16" l="1"/>
  <c r="G323" i="16" s="1"/>
  <c r="I323" i="16"/>
  <c r="C324" i="16" s="1"/>
  <c r="H323" i="15"/>
  <c r="J323" i="15" s="1"/>
  <c r="E323" i="15"/>
  <c r="I323" i="14"/>
  <c r="C324" i="14" s="1"/>
  <c r="F323" i="14"/>
  <c r="G323" i="14" s="1"/>
  <c r="E324" i="16" l="1"/>
  <c r="H324" i="16"/>
  <c r="J324" i="16" s="1"/>
  <c r="I323" i="15"/>
  <c r="C324" i="15" s="1"/>
  <c r="F323" i="15"/>
  <c r="G323" i="15" s="1"/>
  <c r="E324" i="14"/>
  <c r="H324" i="14"/>
  <c r="J324" i="14" s="1"/>
  <c r="F324" i="16" l="1"/>
  <c r="G324" i="16" s="1"/>
  <c r="I324" i="16"/>
  <c r="C325" i="16" s="1"/>
  <c r="H324" i="15"/>
  <c r="J324" i="15" s="1"/>
  <c r="E324" i="15"/>
  <c r="F324" i="14"/>
  <c r="G324" i="14" s="1"/>
  <c r="I324" i="14"/>
  <c r="C325" i="14" s="1"/>
  <c r="H325" i="16" l="1"/>
  <c r="J325" i="16" s="1"/>
  <c r="E325" i="16"/>
  <c r="F324" i="15"/>
  <c r="G324" i="15" s="1"/>
  <c r="I324" i="15"/>
  <c r="C325" i="15" s="1"/>
  <c r="H325" i="14"/>
  <c r="J325" i="14" s="1"/>
  <c r="E325" i="14"/>
  <c r="I325" i="16" l="1"/>
  <c r="C326" i="16" s="1"/>
  <c r="F325" i="16"/>
  <c r="G325" i="16" s="1"/>
  <c r="E325" i="15"/>
  <c r="H325" i="15"/>
  <c r="J325" i="15" s="1"/>
  <c r="F325" i="14"/>
  <c r="G325" i="14" s="1"/>
  <c r="I325" i="14"/>
  <c r="C326" i="14" s="1"/>
  <c r="H326" i="16" l="1"/>
  <c r="J326" i="16" s="1"/>
  <c r="E326" i="16"/>
  <c r="F325" i="15"/>
  <c r="G325" i="15" s="1"/>
  <c r="I325" i="15"/>
  <c r="C326" i="15" s="1"/>
  <c r="E326" i="14"/>
  <c r="H326" i="14"/>
  <c r="J326" i="14" s="1"/>
  <c r="F326" i="16" l="1"/>
  <c r="G326" i="16" s="1"/>
  <c r="I326" i="16"/>
  <c r="C327" i="16" s="1"/>
  <c r="H326" i="15"/>
  <c r="J326" i="15" s="1"/>
  <c r="E326" i="15"/>
  <c r="F326" i="14"/>
  <c r="G326" i="14" s="1"/>
  <c r="I326" i="14"/>
  <c r="C327" i="14" s="1"/>
  <c r="H327" i="16" l="1"/>
  <c r="J327" i="16" s="1"/>
  <c r="E327" i="16"/>
  <c r="I326" i="15"/>
  <c r="C327" i="15" s="1"/>
  <c r="F326" i="15"/>
  <c r="G326" i="15" s="1"/>
  <c r="H327" i="14"/>
  <c r="J327" i="14" s="1"/>
  <c r="E327" i="14"/>
  <c r="I327" i="16" l="1"/>
  <c r="C328" i="16" s="1"/>
  <c r="F327" i="16"/>
  <c r="G327" i="16" s="1"/>
  <c r="H327" i="15"/>
  <c r="J327" i="15" s="1"/>
  <c r="E327" i="15"/>
  <c r="F327" i="14"/>
  <c r="G327" i="14" s="1"/>
  <c r="I327" i="14"/>
  <c r="C328" i="14" s="1"/>
  <c r="H328" i="16" l="1"/>
  <c r="J328" i="16" s="1"/>
  <c r="E328" i="16"/>
  <c r="I327" i="15"/>
  <c r="C328" i="15" s="1"/>
  <c r="F327" i="15"/>
  <c r="G327" i="15" s="1"/>
  <c r="H328" i="14"/>
  <c r="J328" i="14" s="1"/>
  <c r="E328" i="14"/>
  <c r="I328" i="16" l="1"/>
  <c r="C329" i="16" s="1"/>
  <c r="F328" i="16"/>
  <c r="G328" i="16" s="1"/>
  <c r="H328" i="15"/>
  <c r="J328" i="15" s="1"/>
  <c r="E328" i="15"/>
  <c r="I328" i="14"/>
  <c r="C329" i="14" s="1"/>
  <c r="F328" i="14"/>
  <c r="G328" i="14" s="1"/>
  <c r="H329" i="16" l="1"/>
  <c r="J329" i="16" s="1"/>
  <c r="E329" i="16"/>
  <c r="F328" i="15"/>
  <c r="G328" i="15" s="1"/>
  <c r="I328" i="15"/>
  <c r="C329" i="15" s="1"/>
  <c r="H329" i="14"/>
  <c r="J329" i="14" s="1"/>
  <c r="E329" i="14"/>
  <c r="F329" i="16" l="1"/>
  <c r="G329" i="16" s="1"/>
  <c r="I329" i="16"/>
  <c r="C330" i="16" s="1"/>
  <c r="H329" i="15"/>
  <c r="J329" i="15" s="1"/>
  <c r="E329" i="15"/>
  <c r="F329" i="14"/>
  <c r="G329" i="14" s="1"/>
  <c r="I329" i="14"/>
  <c r="C330" i="14" s="1"/>
  <c r="H330" i="16" l="1"/>
  <c r="J330" i="16" s="1"/>
  <c r="E330" i="16"/>
  <c r="F329" i="15"/>
  <c r="G329" i="15" s="1"/>
  <c r="I329" i="15"/>
  <c r="C330" i="15" s="1"/>
  <c r="H330" i="14"/>
  <c r="J330" i="14" s="1"/>
  <c r="E330" i="14"/>
  <c r="F330" i="16" l="1"/>
  <c r="G330" i="16" s="1"/>
  <c r="I330" i="16"/>
  <c r="C331" i="16" s="1"/>
  <c r="H330" i="15"/>
  <c r="J330" i="15" s="1"/>
  <c r="E330" i="15"/>
  <c r="I330" i="14"/>
  <c r="C331" i="14" s="1"/>
  <c r="F330" i="14"/>
  <c r="G330" i="14" s="1"/>
  <c r="H331" i="16" l="1"/>
  <c r="J331" i="16" s="1"/>
  <c r="E331" i="16"/>
  <c r="F330" i="15"/>
  <c r="G330" i="15" s="1"/>
  <c r="I330" i="15"/>
  <c r="C331" i="15" s="1"/>
  <c r="H331" i="14"/>
  <c r="J331" i="14" s="1"/>
  <c r="E331" i="14"/>
  <c r="I331" i="16" l="1"/>
  <c r="C332" i="16" s="1"/>
  <c r="F331" i="16"/>
  <c r="G331" i="16" s="1"/>
  <c r="E331" i="15"/>
  <c r="H331" i="15"/>
  <c r="J331" i="15" s="1"/>
  <c r="I331" i="14"/>
  <c r="C332" i="14" s="1"/>
  <c r="F331" i="14"/>
  <c r="G331" i="14" s="1"/>
  <c r="H332" i="16" l="1"/>
  <c r="J332" i="16" s="1"/>
  <c r="E332" i="16"/>
  <c r="I331" i="15"/>
  <c r="C332" i="15" s="1"/>
  <c r="F331" i="15"/>
  <c r="G331" i="15" s="1"/>
  <c r="H332" i="14"/>
  <c r="J332" i="14" s="1"/>
  <c r="E332" i="14"/>
  <c r="F332" i="16" l="1"/>
  <c r="G332" i="16" s="1"/>
  <c r="I332" i="16"/>
  <c r="C333" i="16" s="1"/>
  <c r="H332" i="15"/>
  <c r="J332" i="15" s="1"/>
  <c r="E332" i="15"/>
  <c r="I332" i="14"/>
  <c r="C333" i="14" s="1"/>
  <c r="F332" i="14"/>
  <c r="G332" i="14" s="1"/>
  <c r="H333" i="16" l="1"/>
  <c r="J333" i="16" s="1"/>
  <c r="E333" i="16"/>
  <c r="I332" i="15"/>
  <c r="C333" i="15" s="1"/>
  <c r="F332" i="15"/>
  <c r="G332" i="15" s="1"/>
  <c r="H333" i="14"/>
  <c r="J333" i="14" s="1"/>
  <c r="E333" i="14"/>
  <c r="I333" i="16" l="1"/>
  <c r="C334" i="16" s="1"/>
  <c r="F333" i="16"/>
  <c r="G333" i="16" s="1"/>
  <c r="H333" i="15"/>
  <c r="J333" i="15" s="1"/>
  <c r="E333" i="15"/>
  <c r="F333" i="14"/>
  <c r="G333" i="14" s="1"/>
  <c r="I333" i="14"/>
  <c r="C334" i="14" s="1"/>
  <c r="E334" i="16" l="1"/>
  <c r="H334" i="16"/>
  <c r="J334" i="16" s="1"/>
  <c r="F333" i="15"/>
  <c r="G333" i="15" s="1"/>
  <c r="I333" i="15"/>
  <c r="C334" i="15" s="1"/>
  <c r="H334" i="14"/>
  <c r="J334" i="14" s="1"/>
  <c r="E334" i="14"/>
  <c r="F334" i="16" l="1"/>
  <c r="G334" i="16" s="1"/>
  <c r="I334" i="16"/>
  <c r="C335" i="16" s="1"/>
  <c r="H334" i="15"/>
  <c r="J334" i="15" s="1"/>
  <c r="E334" i="15"/>
  <c r="I334" i="14"/>
  <c r="C335" i="14" s="1"/>
  <c r="F334" i="14"/>
  <c r="G334" i="14" s="1"/>
  <c r="H335" i="16" l="1"/>
  <c r="J335" i="16" s="1"/>
  <c r="E335" i="16"/>
  <c r="I334" i="15"/>
  <c r="C335" i="15" s="1"/>
  <c r="F334" i="15"/>
  <c r="G334" i="15" s="1"/>
  <c r="H335" i="14"/>
  <c r="J335" i="14" s="1"/>
  <c r="E335" i="14"/>
  <c r="I335" i="16" l="1"/>
  <c r="C336" i="16" s="1"/>
  <c r="F335" i="16"/>
  <c r="G335" i="16" s="1"/>
  <c r="E335" i="15"/>
  <c r="H335" i="15"/>
  <c r="J335" i="15" s="1"/>
  <c r="F335" i="14"/>
  <c r="G335" i="14" s="1"/>
  <c r="I335" i="14"/>
  <c r="C336" i="14" s="1"/>
  <c r="H336" i="16" l="1"/>
  <c r="J336" i="16" s="1"/>
  <c r="E336" i="16"/>
  <c r="F335" i="15"/>
  <c r="G335" i="15" s="1"/>
  <c r="I335" i="15"/>
  <c r="C336" i="15" s="1"/>
  <c r="H336" i="14"/>
  <c r="J336" i="14" s="1"/>
  <c r="E336" i="14"/>
  <c r="F336" i="16" l="1"/>
  <c r="G336" i="16" s="1"/>
  <c r="I336" i="16"/>
  <c r="C337" i="16" s="1"/>
  <c r="E336" i="15"/>
  <c r="H336" i="15"/>
  <c r="J336" i="15" s="1"/>
  <c r="F336" i="14"/>
  <c r="G336" i="14" s="1"/>
  <c r="I336" i="14"/>
  <c r="C337" i="14" s="1"/>
  <c r="H337" i="16" l="1"/>
  <c r="J337" i="16" s="1"/>
  <c r="E337" i="16"/>
  <c r="I336" i="15"/>
  <c r="C337" i="15" s="1"/>
  <c r="F336" i="15"/>
  <c r="G336" i="15" s="1"/>
  <c r="E337" i="14"/>
  <c r="H337" i="14"/>
  <c r="J337" i="14" s="1"/>
  <c r="I337" i="16" l="1"/>
  <c r="C338" i="16" s="1"/>
  <c r="F337" i="16"/>
  <c r="G337" i="16" s="1"/>
  <c r="H337" i="15"/>
  <c r="J337" i="15" s="1"/>
  <c r="E337" i="15"/>
  <c r="I337" i="14"/>
  <c r="C338" i="14" s="1"/>
  <c r="F337" i="14"/>
  <c r="G337" i="14" s="1"/>
  <c r="H338" i="16" l="1"/>
  <c r="J338" i="16" s="1"/>
  <c r="E338" i="16"/>
  <c r="F337" i="15"/>
  <c r="G337" i="15" s="1"/>
  <c r="I337" i="15"/>
  <c r="C338" i="15" s="1"/>
  <c r="H338" i="14"/>
  <c r="J338" i="14" s="1"/>
  <c r="E338" i="14"/>
  <c r="F338" i="16" l="1"/>
  <c r="G338" i="16" s="1"/>
  <c r="I338" i="16"/>
  <c r="C339" i="16" s="1"/>
  <c r="H338" i="15"/>
  <c r="J338" i="15" s="1"/>
  <c r="E338" i="15"/>
  <c r="F338" i="14"/>
  <c r="G338" i="14" s="1"/>
  <c r="I338" i="14"/>
  <c r="C339" i="14" s="1"/>
  <c r="H339" i="16" l="1"/>
  <c r="J339" i="16" s="1"/>
  <c r="E339" i="16"/>
  <c r="F338" i="15"/>
  <c r="G338" i="15" s="1"/>
  <c r="I338" i="15"/>
  <c r="C339" i="15" s="1"/>
  <c r="H339" i="14"/>
  <c r="J339" i="14" s="1"/>
  <c r="E339" i="14"/>
  <c r="F339" i="16" l="1"/>
  <c r="G339" i="16" s="1"/>
  <c r="I339" i="16"/>
  <c r="C340" i="16" s="1"/>
  <c r="E339" i="15"/>
  <c r="H339" i="15"/>
  <c r="J339" i="15" s="1"/>
  <c r="I339" i="14"/>
  <c r="C340" i="14" s="1"/>
  <c r="F339" i="14"/>
  <c r="G339" i="14" s="1"/>
  <c r="E340" i="16" l="1"/>
  <c r="H340" i="16"/>
  <c r="J340" i="16" s="1"/>
  <c r="F339" i="15"/>
  <c r="G339" i="15" s="1"/>
  <c r="I339" i="15"/>
  <c r="C340" i="15" s="1"/>
  <c r="H340" i="14"/>
  <c r="J340" i="14" s="1"/>
  <c r="E340" i="14"/>
  <c r="I340" i="16" l="1"/>
  <c r="C341" i="16" s="1"/>
  <c r="F340" i="16"/>
  <c r="G340" i="16" s="1"/>
  <c r="H340" i="15"/>
  <c r="J340" i="15" s="1"/>
  <c r="E340" i="15"/>
  <c r="F340" i="14"/>
  <c r="G340" i="14" s="1"/>
  <c r="I340" i="14"/>
  <c r="C341" i="14" s="1"/>
  <c r="H341" i="16" l="1"/>
  <c r="J341" i="16" s="1"/>
  <c r="E341" i="16"/>
  <c r="I340" i="15"/>
  <c r="C341" i="15" s="1"/>
  <c r="F340" i="15"/>
  <c r="G340" i="15" s="1"/>
  <c r="H341" i="14"/>
  <c r="J341" i="14" s="1"/>
  <c r="E341" i="14"/>
  <c r="F341" i="16" l="1"/>
  <c r="G341" i="16" s="1"/>
  <c r="I341" i="16"/>
  <c r="C342" i="16" s="1"/>
  <c r="H341" i="15"/>
  <c r="J341" i="15" s="1"/>
  <c r="E341" i="15"/>
  <c r="I341" i="14"/>
  <c r="C342" i="14" s="1"/>
  <c r="F341" i="14"/>
  <c r="G341" i="14" s="1"/>
  <c r="H342" i="16" l="1"/>
  <c r="J342" i="16" s="1"/>
  <c r="E342" i="16"/>
  <c r="F341" i="15"/>
  <c r="G341" i="15" s="1"/>
  <c r="I341" i="15"/>
  <c r="C342" i="15" s="1"/>
  <c r="H342" i="14"/>
  <c r="J342" i="14" s="1"/>
  <c r="E342" i="14"/>
  <c r="F342" i="16" l="1"/>
  <c r="G342" i="16" s="1"/>
  <c r="I342" i="16"/>
  <c r="C343" i="16" s="1"/>
  <c r="H342" i="15"/>
  <c r="J342" i="15" s="1"/>
  <c r="E342" i="15"/>
  <c r="F342" i="14"/>
  <c r="G342" i="14" s="1"/>
  <c r="I342" i="14"/>
  <c r="C343" i="14" s="1"/>
  <c r="H343" i="16" l="1"/>
  <c r="J343" i="16" s="1"/>
  <c r="E343" i="16"/>
  <c r="F342" i="15"/>
  <c r="G342" i="15" s="1"/>
  <c r="I342" i="15"/>
  <c r="C343" i="15" s="1"/>
  <c r="H343" i="14"/>
  <c r="J343" i="14" s="1"/>
  <c r="E343" i="14"/>
  <c r="I343" i="16" l="1"/>
  <c r="C344" i="16" s="1"/>
  <c r="F343" i="16"/>
  <c r="G343" i="16" s="1"/>
  <c r="H343" i="15"/>
  <c r="J343" i="15" s="1"/>
  <c r="E343" i="15"/>
  <c r="I343" i="14"/>
  <c r="C344" i="14" s="1"/>
  <c r="F343" i="14"/>
  <c r="G343" i="14" s="1"/>
  <c r="H344" i="16" l="1"/>
  <c r="J344" i="16" s="1"/>
  <c r="E344" i="16"/>
  <c r="I343" i="15"/>
  <c r="C344" i="15" s="1"/>
  <c r="F343" i="15"/>
  <c r="G343" i="15" s="1"/>
  <c r="H344" i="14"/>
  <c r="J344" i="14" s="1"/>
  <c r="E344" i="14"/>
  <c r="I344" i="16" l="1"/>
  <c r="C345" i="16" s="1"/>
  <c r="F344" i="16"/>
  <c r="G344" i="16" s="1"/>
  <c r="E344" i="15"/>
  <c r="H344" i="15"/>
  <c r="J344" i="15" s="1"/>
  <c r="F344" i="14"/>
  <c r="G344" i="14" s="1"/>
  <c r="I344" i="14"/>
  <c r="C345" i="14" s="1"/>
  <c r="E345" i="16" l="1"/>
  <c r="H345" i="16"/>
  <c r="J345" i="16" s="1"/>
  <c r="F344" i="15"/>
  <c r="G344" i="15" s="1"/>
  <c r="I344" i="15"/>
  <c r="C345" i="15" s="1"/>
  <c r="H345" i="14"/>
  <c r="J345" i="14" s="1"/>
  <c r="E345" i="14"/>
  <c r="F345" i="16" l="1"/>
  <c r="G345" i="16" s="1"/>
  <c r="I345" i="16"/>
  <c r="C346" i="16" s="1"/>
  <c r="H345" i="15"/>
  <c r="J345" i="15" s="1"/>
  <c r="E345" i="15"/>
  <c r="F345" i="14"/>
  <c r="G345" i="14" s="1"/>
  <c r="I345" i="14"/>
  <c r="C346" i="14" s="1"/>
  <c r="H346" i="16" l="1"/>
  <c r="J346" i="16" s="1"/>
  <c r="E346" i="16"/>
  <c r="F345" i="15"/>
  <c r="G345" i="15" s="1"/>
  <c r="I345" i="15"/>
  <c r="C346" i="15" s="1"/>
  <c r="H346" i="14"/>
  <c r="J346" i="14" s="1"/>
  <c r="E346" i="14"/>
  <c r="I346" i="16" l="1"/>
  <c r="C347" i="16" s="1"/>
  <c r="F346" i="16"/>
  <c r="G346" i="16" s="1"/>
  <c r="H346" i="15"/>
  <c r="J346" i="15" s="1"/>
  <c r="E346" i="15"/>
  <c r="F346" i="14"/>
  <c r="G346" i="14" s="1"/>
  <c r="I346" i="14"/>
  <c r="C347" i="14" s="1"/>
  <c r="H347" i="16" l="1"/>
  <c r="J347" i="16" s="1"/>
  <c r="E347" i="16"/>
  <c r="F346" i="15"/>
  <c r="G346" i="15" s="1"/>
  <c r="I346" i="15"/>
  <c r="C347" i="15" s="1"/>
  <c r="H347" i="14"/>
  <c r="J347" i="14" s="1"/>
  <c r="E347" i="14"/>
  <c r="I347" i="16" l="1"/>
  <c r="C348" i="16" s="1"/>
  <c r="F347" i="16"/>
  <c r="G347" i="16" s="1"/>
  <c r="H347" i="15"/>
  <c r="J347" i="15" s="1"/>
  <c r="E347" i="15"/>
  <c r="I347" i="14"/>
  <c r="C348" i="14" s="1"/>
  <c r="F347" i="14"/>
  <c r="G347" i="14" s="1"/>
  <c r="H348" i="16" l="1"/>
  <c r="J348" i="16" s="1"/>
  <c r="E348" i="16"/>
  <c r="F347" i="15"/>
  <c r="G347" i="15" s="1"/>
  <c r="I347" i="15"/>
  <c r="C348" i="15" s="1"/>
  <c r="E348" i="14"/>
  <c r="H348" i="14"/>
  <c r="J348" i="14" s="1"/>
  <c r="I348" i="16" l="1"/>
  <c r="C349" i="16" s="1"/>
  <c r="F348" i="16"/>
  <c r="G348" i="16" s="1"/>
  <c r="H348" i="15"/>
  <c r="J348" i="15" s="1"/>
  <c r="E348" i="15"/>
  <c r="F348" i="14"/>
  <c r="G348" i="14" s="1"/>
  <c r="I348" i="14"/>
  <c r="C349" i="14" s="1"/>
  <c r="H349" i="16" l="1"/>
  <c r="J349" i="16" s="1"/>
  <c r="E349" i="16"/>
  <c r="F348" i="15"/>
  <c r="G348" i="15" s="1"/>
  <c r="I348" i="15"/>
  <c r="C349" i="15" s="1"/>
  <c r="H349" i="14"/>
  <c r="J349" i="14" s="1"/>
  <c r="E349" i="14"/>
  <c r="F349" i="16" l="1"/>
  <c r="G349" i="16" s="1"/>
  <c r="I349" i="16"/>
  <c r="C350" i="16" s="1"/>
  <c r="H349" i="15"/>
  <c r="J349" i="15" s="1"/>
  <c r="E349" i="15"/>
  <c r="F349" i="14"/>
  <c r="G349" i="14" s="1"/>
  <c r="I349" i="14"/>
  <c r="C350" i="14" s="1"/>
  <c r="H350" i="16" l="1"/>
  <c r="J350" i="16" s="1"/>
  <c r="E350" i="16"/>
  <c r="F349" i="15"/>
  <c r="G349" i="15" s="1"/>
  <c r="I349" i="15"/>
  <c r="C350" i="15" s="1"/>
  <c r="H350" i="14"/>
  <c r="J350" i="14" s="1"/>
  <c r="E350" i="14"/>
  <c r="I350" i="16" l="1"/>
  <c r="C351" i="16" s="1"/>
  <c r="F350" i="16"/>
  <c r="G350" i="16" s="1"/>
  <c r="H350" i="15"/>
  <c r="J350" i="15" s="1"/>
  <c r="E350" i="15"/>
  <c r="F350" i="14"/>
  <c r="G350" i="14" s="1"/>
  <c r="I350" i="14"/>
  <c r="C351" i="14" s="1"/>
  <c r="H351" i="16" l="1"/>
  <c r="J351" i="16" s="1"/>
  <c r="E351" i="16"/>
  <c r="F350" i="15"/>
  <c r="G350" i="15" s="1"/>
  <c r="I350" i="15"/>
  <c r="C351" i="15" s="1"/>
  <c r="H351" i="14"/>
  <c r="J351" i="14" s="1"/>
  <c r="E351" i="14"/>
  <c r="I351" i="16" l="1"/>
  <c r="C352" i="16" s="1"/>
  <c r="F351" i="16"/>
  <c r="G351" i="16" s="1"/>
  <c r="H351" i="15"/>
  <c r="J351" i="15" s="1"/>
  <c r="E351" i="15"/>
  <c r="F351" i="14"/>
  <c r="G351" i="14" s="1"/>
  <c r="I351" i="14"/>
  <c r="C352" i="14" s="1"/>
  <c r="E352" i="16" l="1"/>
  <c r="H352" i="16"/>
  <c r="J352" i="16" s="1"/>
  <c r="I351" i="15"/>
  <c r="C352" i="15" s="1"/>
  <c r="F351" i="15"/>
  <c r="G351" i="15" s="1"/>
  <c r="H352" i="14"/>
  <c r="J352" i="14" s="1"/>
  <c r="E352" i="14"/>
  <c r="F352" i="16" l="1"/>
  <c r="G352" i="16" s="1"/>
  <c r="I352" i="16"/>
  <c r="C353" i="16" s="1"/>
  <c r="H352" i="15"/>
  <c r="J352" i="15" s="1"/>
  <c r="E352" i="15"/>
  <c r="F352" i="14"/>
  <c r="G352" i="14" s="1"/>
  <c r="I352" i="14"/>
  <c r="C353" i="14" s="1"/>
  <c r="H353" i="16" l="1"/>
  <c r="J353" i="16" s="1"/>
  <c r="E353" i="16"/>
  <c r="I352" i="15"/>
  <c r="C353" i="15" s="1"/>
  <c r="F352" i="15"/>
  <c r="G352" i="15" s="1"/>
  <c r="H353" i="14"/>
  <c r="J353" i="14" s="1"/>
  <c r="E353" i="14"/>
  <c r="F353" i="16" l="1"/>
  <c r="G353" i="16" s="1"/>
  <c r="I353" i="16"/>
  <c r="C354" i="16" s="1"/>
  <c r="H353" i="15"/>
  <c r="J353" i="15" s="1"/>
  <c r="E353" i="15"/>
  <c r="F353" i="14"/>
  <c r="G353" i="14" s="1"/>
  <c r="I353" i="14"/>
  <c r="C354" i="14" s="1"/>
  <c r="E354" i="16" l="1"/>
  <c r="H354" i="16"/>
  <c r="J354" i="16" s="1"/>
  <c r="F353" i="15"/>
  <c r="G353" i="15" s="1"/>
  <c r="I353" i="15"/>
  <c r="C354" i="15" s="1"/>
  <c r="H354" i="14"/>
  <c r="J354" i="14" s="1"/>
  <c r="E354" i="14"/>
  <c r="F354" i="16" l="1"/>
  <c r="G354" i="16" s="1"/>
  <c r="I354" i="16"/>
  <c r="C355" i="16" s="1"/>
  <c r="H354" i="15"/>
  <c r="J354" i="15" s="1"/>
  <c r="E354" i="15"/>
  <c r="F354" i="14"/>
  <c r="G354" i="14" s="1"/>
  <c r="I354" i="14"/>
  <c r="C355" i="14" s="1"/>
  <c r="H355" i="16" l="1"/>
  <c r="J355" i="16" s="1"/>
  <c r="E355" i="16"/>
  <c r="F354" i="15"/>
  <c r="G354" i="15" s="1"/>
  <c r="I354" i="15"/>
  <c r="C355" i="15" s="1"/>
  <c r="E355" i="14"/>
  <c r="H355" i="14"/>
  <c r="J355" i="14" s="1"/>
  <c r="I355" i="16" l="1"/>
  <c r="C356" i="16" s="1"/>
  <c r="F355" i="16"/>
  <c r="G355" i="16" s="1"/>
  <c r="E355" i="15"/>
  <c r="H355" i="15"/>
  <c r="J355" i="15" s="1"/>
  <c r="I355" i="14"/>
  <c r="C356" i="14" s="1"/>
  <c r="F355" i="14"/>
  <c r="G355" i="14" s="1"/>
  <c r="H356" i="16" l="1"/>
  <c r="J356" i="16" s="1"/>
  <c r="E356" i="16"/>
  <c r="I355" i="15"/>
  <c r="C356" i="15" s="1"/>
  <c r="F355" i="15"/>
  <c r="G355" i="15" s="1"/>
  <c r="H356" i="14"/>
  <c r="J356" i="14" s="1"/>
  <c r="E356" i="14"/>
  <c r="F356" i="16" l="1"/>
  <c r="G356" i="16" s="1"/>
  <c r="I356" i="16"/>
  <c r="C357" i="16" s="1"/>
  <c r="H356" i="15"/>
  <c r="J356" i="15" s="1"/>
  <c r="E356" i="15"/>
  <c r="I356" i="14"/>
  <c r="C357" i="14" s="1"/>
  <c r="F356" i="14"/>
  <c r="G356" i="14" s="1"/>
  <c r="E357" i="16" l="1"/>
  <c r="H357" i="16"/>
  <c r="J357" i="16" s="1"/>
  <c r="I356" i="15"/>
  <c r="C357" i="15" s="1"/>
  <c r="F356" i="15"/>
  <c r="G356" i="15" s="1"/>
  <c r="H357" i="14"/>
  <c r="J357" i="14" s="1"/>
  <c r="E357" i="14"/>
  <c r="F357" i="16" l="1"/>
  <c r="G357" i="16" s="1"/>
  <c r="I357" i="16"/>
  <c r="C358" i="16" s="1"/>
  <c r="H357" i="15"/>
  <c r="J357" i="15" s="1"/>
  <c r="E357" i="15"/>
  <c r="F357" i="14"/>
  <c r="G357" i="14" s="1"/>
  <c r="I357" i="14"/>
  <c r="C358" i="14" s="1"/>
  <c r="H358" i="16" l="1"/>
  <c r="J358" i="16" s="1"/>
  <c r="E358" i="16"/>
  <c r="F357" i="15"/>
  <c r="G357" i="15" s="1"/>
  <c r="I357" i="15"/>
  <c r="C358" i="15" s="1"/>
  <c r="E358" i="14"/>
  <c r="H358" i="14"/>
  <c r="J358" i="14" s="1"/>
  <c r="F358" i="16" l="1"/>
  <c r="G358" i="16" s="1"/>
  <c r="I358" i="16"/>
  <c r="C359" i="16" s="1"/>
  <c r="E358" i="15"/>
  <c r="H358" i="15"/>
  <c r="J358" i="15" s="1"/>
  <c r="F358" i="14"/>
  <c r="G358" i="14" s="1"/>
  <c r="I358" i="14"/>
  <c r="C359" i="14" s="1"/>
  <c r="H359" i="16" l="1"/>
  <c r="J359" i="16" s="1"/>
  <c r="E359" i="16"/>
  <c r="I358" i="15"/>
  <c r="C359" i="15" s="1"/>
  <c r="F358" i="15"/>
  <c r="G358" i="15" s="1"/>
  <c r="H359" i="14"/>
  <c r="J359" i="14" s="1"/>
  <c r="E359" i="14"/>
  <c r="I359" i="16" l="1"/>
  <c r="C360" i="16" s="1"/>
  <c r="F359" i="16"/>
  <c r="G359" i="16" s="1"/>
  <c r="E359" i="15"/>
  <c r="H359" i="15"/>
  <c r="J359" i="15" s="1"/>
  <c r="I359" i="14"/>
  <c r="C360" i="14" s="1"/>
  <c r="F359" i="14"/>
  <c r="G359" i="14" s="1"/>
  <c r="H360" i="16" l="1"/>
  <c r="J360" i="16" s="1"/>
  <c r="E360" i="16"/>
  <c r="I359" i="15"/>
  <c r="C360" i="15" s="1"/>
  <c r="F359" i="15"/>
  <c r="G359" i="15" s="1"/>
  <c r="H360" i="14"/>
  <c r="J360" i="14" s="1"/>
  <c r="E360" i="14"/>
  <c r="I360" i="16" l="1"/>
  <c r="C361" i="16" s="1"/>
  <c r="F360" i="16"/>
  <c r="G360" i="16" s="1"/>
  <c r="H360" i="15"/>
  <c r="J360" i="15" s="1"/>
  <c r="E360" i="15"/>
  <c r="F360" i="14"/>
  <c r="G360" i="14" s="1"/>
  <c r="I360" i="14"/>
  <c r="C361" i="14" s="1"/>
  <c r="H361" i="16" l="1"/>
  <c r="J361" i="16" s="1"/>
  <c r="E361" i="16"/>
  <c r="I360" i="15"/>
  <c r="C361" i="15" s="1"/>
  <c r="F360" i="15"/>
  <c r="G360" i="15" s="1"/>
  <c r="H361" i="14"/>
  <c r="J361" i="14" s="1"/>
  <c r="E361" i="14"/>
  <c r="F361" i="16" l="1"/>
  <c r="G361" i="16" s="1"/>
  <c r="I361" i="16"/>
  <c r="C362" i="16" s="1"/>
  <c r="H361" i="15"/>
  <c r="J361" i="15" s="1"/>
  <c r="E361" i="15"/>
  <c r="I361" i="14"/>
  <c r="C362" i="14" s="1"/>
  <c r="F361" i="14"/>
  <c r="G361" i="14" s="1"/>
  <c r="H362" i="16" l="1"/>
  <c r="J362" i="16" s="1"/>
  <c r="E362" i="16"/>
  <c r="F361" i="15"/>
  <c r="G361" i="15" s="1"/>
  <c r="I361" i="15"/>
  <c r="C362" i="15" s="1"/>
  <c r="H362" i="14"/>
  <c r="J362" i="14" s="1"/>
  <c r="E362" i="14"/>
  <c r="I362" i="16" l="1"/>
  <c r="C363" i="16" s="1"/>
  <c r="F362" i="16"/>
  <c r="G362" i="16" s="1"/>
  <c r="E362" i="15"/>
  <c r="H362" i="15"/>
  <c r="J362" i="15" s="1"/>
  <c r="I362" i="14"/>
  <c r="C363" i="14" s="1"/>
  <c r="F362" i="14"/>
  <c r="G362" i="14" s="1"/>
  <c r="H363" i="16" l="1"/>
  <c r="J363" i="16" s="1"/>
  <c r="E363" i="16"/>
  <c r="F362" i="15"/>
  <c r="G362" i="15" s="1"/>
  <c r="I362" i="15"/>
  <c r="C363" i="15" s="1"/>
  <c r="E363" i="14"/>
  <c r="H363" i="14"/>
  <c r="J363" i="14" s="1"/>
  <c r="I363" i="16" l="1"/>
  <c r="C364" i="16" s="1"/>
  <c r="F363" i="16"/>
  <c r="G363" i="16" s="1"/>
  <c r="E363" i="15"/>
  <c r="H363" i="15"/>
  <c r="J363" i="15" s="1"/>
  <c r="F363" i="14"/>
  <c r="G363" i="14" s="1"/>
  <c r="I363" i="14"/>
  <c r="C364" i="14" s="1"/>
  <c r="E364" i="16" l="1"/>
  <c r="H364" i="16"/>
  <c r="J364" i="16" s="1"/>
  <c r="I363" i="15"/>
  <c r="C364" i="15" s="1"/>
  <c r="F363" i="15"/>
  <c r="G363" i="15" s="1"/>
  <c r="H364" i="14"/>
  <c r="J364" i="14" s="1"/>
  <c r="E364" i="14"/>
  <c r="F364" i="16" l="1"/>
  <c r="G364" i="16" s="1"/>
  <c r="I364" i="16"/>
  <c r="C365" i="16" s="1"/>
  <c r="H364" i="15"/>
  <c r="J364" i="15" s="1"/>
  <c r="E364" i="15"/>
  <c r="F364" i="14"/>
  <c r="G364" i="14" s="1"/>
  <c r="I364" i="14"/>
  <c r="C365" i="14" s="1"/>
  <c r="H365" i="16" l="1"/>
  <c r="J365" i="16" s="1"/>
  <c r="E365" i="16"/>
  <c r="I364" i="15"/>
  <c r="C365" i="15" s="1"/>
  <c r="F364" i="15"/>
  <c r="G364" i="15" s="1"/>
  <c r="H365" i="14"/>
  <c r="J365" i="14" s="1"/>
  <c r="E365" i="14"/>
  <c r="F365" i="16" l="1"/>
  <c r="G365" i="16" s="1"/>
  <c r="I365" i="16"/>
  <c r="C366" i="16" s="1"/>
  <c r="E365" i="15"/>
  <c r="H365" i="15"/>
  <c r="J365" i="15" s="1"/>
  <c r="F365" i="14"/>
  <c r="G365" i="14" s="1"/>
  <c r="I365" i="14"/>
  <c r="C366" i="14" s="1"/>
  <c r="H366" i="16" l="1"/>
  <c r="J366" i="16" s="1"/>
  <c r="E366" i="16"/>
  <c r="F365" i="15"/>
  <c r="G365" i="15" s="1"/>
  <c r="I365" i="15"/>
  <c r="C366" i="15" s="1"/>
  <c r="E366" i="14"/>
  <c r="H366" i="14"/>
  <c r="J366" i="14" s="1"/>
  <c r="F366" i="16" l="1"/>
  <c r="G366" i="16" s="1"/>
  <c r="I366" i="16"/>
  <c r="C367" i="16" s="1"/>
  <c r="E366" i="15"/>
  <c r="H366" i="15"/>
  <c r="J366" i="15" s="1"/>
  <c r="F366" i="14"/>
  <c r="G366" i="14" s="1"/>
  <c r="I366" i="14"/>
  <c r="C367" i="14" s="1"/>
  <c r="H367" i="16" l="1"/>
  <c r="J367" i="16" s="1"/>
  <c r="E367" i="16"/>
  <c r="I366" i="15"/>
  <c r="C367" i="15" s="1"/>
  <c r="F366" i="15"/>
  <c r="G366" i="15" s="1"/>
  <c r="H367" i="14"/>
  <c r="J367" i="14" s="1"/>
  <c r="E367" i="14"/>
  <c r="I367" i="16" l="1"/>
  <c r="C368" i="16" s="1"/>
  <c r="F367" i="16"/>
  <c r="G367" i="16" s="1"/>
  <c r="H367" i="15"/>
  <c r="J367" i="15" s="1"/>
  <c r="E367" i="15"/>
  <c r="I367" i="14"/>
  <c r="C368" i="14" s="1"/>
  <c r="F367" i="14"/>
  <c r="G367" i="14" s="1"/>
  <c r="H368" i="16" l="1"/>
  <c r="J368" i="16" s="1"/>
  <c r="E368" i="16"/>
  <c r="F367" i="15"/>
  <c r="G367" i="15" s="1"/>
  <c r="I367" i="15"/>
  <c r="C368" i="15" s="1"/>
  <c r="H368" i="14"/>
  <c r="J368" i="14" s="1"/>
  <c r="E368" i="14"/>
  <c r="I368" i="16" l="1"/>
  <c r="C369" i="16" s="1"/>
  <c r="F368" i="16"/>
  <c r="G368" i="16" s="1"/>
  <c r="H368" i="15"/>
  <c r="J368" i="15" s="1"/>
  <c r="E368" i="15"/>
  <c r="F368" i="14"/>
  <c r="G368" i="14" s="1"/>
  <c r="I368" i="14"/>
  <c r="C369" i="14" s="1"/>
  <c r="H369" i="16" l="1"/>
  <c r="J369" i="16" s="1"/>
  <c r="E369" i="16"/>
  <c r="F368" i="15"/>
  <c r="G368" i="15" s="1"/>
  <c r="I368" i="15"/>
  <c r="C369" i="15" s="1"/>
  <c r="H369" i="14"/>
  <c r="J369" i="14" s="1"/>
  <c r="E369" i="14"/>
  <c r="F369" i="16" l="1"/>
  <c r="G369" i="16" s="1"/>
  <c r="I369" i="16"/>
  <c r="C370" i="16" s="1"/>
  <c r="H369" i="15"/>
  <c r="J369" i="15" s="1"/>
  <c r="E369" i="15"/>
  <c r="I369" i="14"/>
  <c r="C370" i="14" s="1"/>
  <c r="F369" i="14"/>
  <c r="G369" i="14" s="1"/>
  <c r="H370" i="16" l="1"/>
  <c r="J370" i="16" s="1"/>
  <c r="E370" i="16"/>
  <c r="F369" i="15"/>
  <c r="G369" i="15" s="1"/>
  <c r="I369" i="15"/>
  <c r="C370" i="15" s="1"/>
  <c r="H370" i="14"/>
  <c r="J370" i="14" s="1"/>
  <c r="E370" i="14"/>
  <c r="I370" i="16" l="1"/>
  <c r="C371" i="16" s="1"/>
  <c r="F370" i="16"/>
  <c r="G370" i="16" s="1"/>
  <c r="H370" i="15"/>
  <c r="J370" i="15" s="1"/>
  <c r="E370" i="15"/>
  <c r="F370" i="14"/>
  <c r="G370" i="14" s="1"/>
  <c r="I370" i="14"/>
  <c r="C371" i="14" s="1"/>
  <c r="H371" i="16" l="1"/>
  <c r="J371" i="16" s="1"/>
  <c r="E371" i="16"/>
  <c r="F370" i="15"/>
  <c r="G370" i="15" s="1"/>
  <c r="I370" i="15"/>
  <c r="C371" i="15" s="1"/>
  <c r="H371" i="14"/>
  <c r="J371" i="14" s="1"/>
  <c r="E371" i="14"/>
  <c r="I371" i="16" l="1"/>
  <c r="C372" i="16" s="1"/>
  <c r="F371" i="16"/>
  <c r="G371" i="16" s="1"/>
  <c r="H371" i="15"/>
  <c r="J371" i="15" s="1"/>
  <c r="E371" i="15"/>
  <c r="I371" i="14"/>
  <c r="C372" i="14" s="1"/>
  <c r="F371" i="14"/>
  <c r="G371" i="14" s="1"/>
  <c r="H372" i="16" l="1"/>
  <c r="J372" i="16" s="1"/>
  <c r="E372" i="16"/>
  <c r="I371" i="15"/>
  <c r="C372" i="15" s="1"/>
  <c r="F371" i="15"/>
  <c r="G371" i="15" s="1"/>
  <c r="H372" i="14"/>
  <c r="J372" i="14" s="1"/>
  <c r="E372" i="14"/>
  <c r="I372" i="16" l="1"/>
  <c r="C373" i="16" s="1"/>
  <c r="F372" i="16"/>
  <c r="G372" i="16" s="1"/>
  <c r="H372" i="15"/>
  <c r="J372" i="15" s="1"/>
  <c r="E372" i="15"/>
  <c r="F372" i="14"/>
  <c r="G372" i="14" s="1"/>
  <c r="I372" i="14"/>
  <c r="C373" i="14" s="1"/>
  <c r="E373" i="16" l="1"/>
  <c r="H373" i="16"/>
  <c r="H7" i="16"/>
  <c r="I372" i="15"/>
  <c r="C373" i="15" s="1"/>
  <c r="F372" i="15"/>
  <c r="G372" i="15" s="1"/>
  <c r="H8" i="14"/>
  <c r="H7" i="14"/>
  <c r="H373" i="14"/>
  <c r="J373" i="14" s="1"/>
  <c r="E373" i="14"/>
  <c r="H8" i="16" l="1"/>
  <c r="J373" i="16"/>
  <c r="F373" i="16"/>
  <c r="G373" i="16" s="1"/>
  <c r="I373" i="16"/>
  <c r="H6" i="16" s="1"/>
  <c r="H8" i="15"/>
  <c r="H7" i="15"/>
  <c r="E373" i="15"/>
  <c r="H373" i="15"/>
  <c r="J373" i="15" s="1"/>
  <c r="I373" i="14"/>
  <c r="H6" i="14" s="1"/>
  <c r="F373" i="14"/>
  <c r="G373" i="14" s="1"/>
  <c r="F373" i="15" l="1"/>
  <c r="G373" i="15" s="1"/>
  <c r="I373" i="15"/>
  <c r="H6" i="15" s="1"/>
  <c r="F34" i="9" l="1"/>
  <c r="G34" i="9" l="1"/>
  <c r="H34" i="9" l="1"/>
  <c r="I34" i="9" l="1"/>
  <c r="J34" i="9" l="1"/>
  <c r="K34" i="9" l="1"/>
  <c r="L34" i="9" l="1"/>
  <c r="M34" i="9" l="1"/>
  <c r="N34" i="9" l="1"/>
  <c r="O34" i="9" l="1"/>
  <c r="P34" i="9" l="1"/>
  <c r="Q34" i="9" l="1"/>
  <c r="R34" i="9" l="1"/>
  <c r="S34" i="9" l="1"/>
  <c r="T34" i="9" l="1"/>
  <c r="U34" i="9" l="1"/>
  <c r="V34" i="9" l="1"/>
  <c r="W34" i="9" l="1"/>
  <c r="X34" i="9" l="1"/>
  <c r="Y34" i="9" l="1"/>
  <c r="Z34" i="9" l="1"/>
  <c r="AA34" i="9" l="1"/>
  <c r="AB34" i="9" l="1"/>
  <c r="AC34" i="9" l="1"/>
  <c r="E48" i="1"/>
  <c r="E33" i="9"/>
  <c r="F33" i="9" l="1"/>
  <c r="F37" i="9" s="1"/>
  <c r="F47" i="9" s="1"/>
  <c r="E37" i="9"/>
  <c r="E47" i="9" l="1"/>
  <c r="E46" i="9"/>
  <c r="E45" i="9" s="1"/>
  <c r="E40" i="9" s="1"/>
  <c r="F46" i="9"/>
  <c r="F45" i="9" s="1"/>
  <c r="F40" i="9" s="1"/>
  <c r="G33" i="9"/>
  <c r="G37" i="9" s="1"/>
  <c r="G47" i="9" s="1"/>
  <c r="F42" i="9" l="1"/>
  <c r="E42" i="9"/>
  <c r="G46" i="9"/>
  <c r="G45" i="9" s="1"/>
  <c r="H33" i="9"/>
  <c r="H37" i="9" s="1"/>
  <c r="H47" i="9" s="1"/>
  <c r="G40" i="9" l="1"/>
  <c r="H46" i="9"/>
  <c r="H45" i="9" s="1"/>
  <c r="I33" i="9"/>
  <c r="I37" i="9" s="1"/>
  <c r="I47" i="9" s="1"/>
  <c r="I48" i="9" s="1"/>
  <c r="V186" i="9" s="1"/>
  <c r="G42" i="9" l="1"/>
  <c r="H40" i="9"/>
  <c r="H42" i="9" s="1"/>
  <c r="I46" i="9"/>
  <c r="I45" i="9" s="1"/>
  <c r="J33" i="9"/>
  <c r="J37" i="9" s="1"/>
  <c r="J47" i="9" s="1"/>
  <c r="I40" i="9" l="1"/>
  <c r="J46" i="9"/>
  <c r="J45" i="9" s="1"/>
  <c r="K33" i="9"/>
  <c r="K37" i="9" s="1"/>
  <c r="K47" i="9" s="1"/>
  <c r="I42" i="9" l="1"/>
  <c r="J40" i="9"/>
  <c r="J42" i="9" s="1"/>
  <c r="K46" i="9"/>
  <c r="K45" i="9" s="1"/>
  <c r="L33" i="9"/>
  <c r="L37" i="9" s="1"/>
  <c r="L47" i="9" s="1"/>
  <c r="K40" i="9" l="1"/>
  <c r="L46" i="9"/>
  <c r="L45" i="9" s="1"/>
  <c r="M33" i="9"/>
  <c r="M37" i="9" s="1"/>
  <c r="M47" i="9" s="1"/>
  <c r="K42" i="9" l="1"/>
  <c r="L40" i="9"/>
  <c r="L42" i="9" s="1"/>
  <c r="M46" i="9"/>
  <c r="M45" i="9" s="1"/>
  <c r="N33" i="9"/>
  <c r="N37" i="9" s="1"/>
  <c r="N47" i="9" s="1"/>
  <c r="N48" i="9" s="1"/>
  <c r="W186" i="9" s="1"/>
  <c r="M40" i="9" l="1"/>
  <c r="N46" i="9"/>
  <c r="N45" i="9" s="1"/>
  <c r="O33" i="9"/>
  <c r="O37" i="9" s="1"/>
  <c r="O47" i="9" s="1"/>
  <c r="M42" i="9" l="1"/>
  <c r="N40" i="9"/>
  <c r="N42" i="9" s="1"/>
  <c r="O46" i="9"/>
  <c r="O45" i="9" s="1"/>
  <c r="P33" i="9"/>
  <c r="P37" i="9" s="1"/>
  <c r="P47" i="9" s="1"/>
  <c r="O40" i="9" l="1"/>
  <c r="O42" i="9" s="1"/>
  <c r="P46" i="9"/>
  <c r="P45" i="9" s="1"/>
  <c r="Q33" i="9"/>
  <c r="Q37" i="9" s="1"/>
  <c r="Q47" i="9" s="1"/>
  <c r="P40" i="9" l="1"/>
  <c r="P42" i="9" s="1"/>
  <c r="Q46" i="9"/>
  <c r="Q45" i="9" s="1"/>
  <c r="R33" i="9"/>
  <c r="R37" i="9" s="1"/>
  <c r="R47" i="9" s="1"/>
  <c r="Q40" i="9" l="1"/>
  <c r="Q42" i="9" s="1"/>
  <c r="R46" i="9"/>
  <c r="R45" i="9" s="1"/>
  <c r="S33" i="9"/>
  <c r="S37" i="9" s="1"/>
  <c r="S47" i="9" s="1"/>
  <c r="R40" i="9" l="1"/>
  <c r="R42" i="9" s="1"/>
  <c r="S46" i="9"/>
  <c r="S45" i="9" s="1"/>
  <c r="T33" i="9"/>
  <c r="T37" i="9" s="1"/>
  <c r="T47" i="9" s="1"/>
  <c r="S40" i="9" l="1"/>
  <c r="S42" i="9" s="1"/>
  <c r="T46" i="9"/>
  <c r="T45" i="9" s="1"/>
  <c r="U33" i="9"/>
  <c r="U37" i="9" s="1"/>
  <c r="U47" i="9" s="1"/>
  <c r="T40" i="9" l="1"/>
  <c r="T42" i="9" s="1"/>
  <c r="U46" i="9"/>
  <c r="U45" i="9" s="1"/>
  <c r="V33" i="9"/>
  <c r="V37" i="9" s="1"/>
  <c r="V47" i="9" s="1"/>
  <c r="U40" i="9" l="1"/>
  <c r="U42" i="9" s="1"/>
  <c r="V46" i="9"/>
  <c r="V45" i="9" s="1"/>
  <c r="W33" i="9"/>
  <c r="W37" i="9" s="1"/>
  <c r="W47" i="9" s="1"/>
  <c r="V40" i="9" l="1"/>
  <c r="V42" i="9" s="1"/>
  <c r="W46" i="9"/>
  <c r="W45" i="9" s="1"/>
  <c r="X33" i="9"/>
  <c r="X37" i="9" s="1"/>
  <c r="X47" i="9" s="1"/>
  <c r="W40" i="9" l="1"/>
  <c r="W42" i="9" s="1"/>
  <c r="X46" i="9"/>
  <c r="Y33" i="9"/>
  <c r="Y37" i="9" s="1"/>
  <c r="Y47" i="9" s="1"/>
  <c r="Y46" i="9" l="1"/>
  <c r="Y45" i="9" s="1"/>
  <c r="X45" i="9"/>
  <c r="Z33" i="9"/>
  <c r="Z37" i="9" s="1"/>
  <c r="Z47" i="9" s="1"/>
  <c r="X40" i="9" l="1"/>
  <c r="C51" i="9" s="1"/>
  <c r="I186" i="9" s="1"/>
  <c r="Y40" i="9"/>
  <c r="Y42" i="9" s="1"/>
  <c r="Z46" i="9"/>
  <c r="Z45" i="9" s="1"/>
  <c r="AA33" i="9"/>
  <c r="AA37" i="9" s="1"/>
  <c r="AA47" i="9" s="1"/>
  <c r="C50" i="9" l="1"/>
  <c r="X42" i="9"/>
  <c r="Z40" i="9"/>
  <c r="Z42" i="9" s="1"/>
  <c r="AA46" i="9"/>
  <c r="AA45" i="9" s="1"/>
  <c r="AB33" i="9"/>
  <c r="AB37" i="9" s="1"/>
  <c r="AB47" i="9" s="1"/>
  <c r="E24" i="11" l="1"/>
  <c r="F186" i="9"/>
  <c r="N114" i="9"/>
  <c r="O114" i="9" s="1"/>
  <c r="N120" i="9"/>
  <c r="O120" i="9" s="1"/>
  <c r="E26" i="11"/>
  <c r="N108" i="9"/>
  <c r="O108" i="9" s="1"/>
  <c r="N101" i="9"/>
  <c r="O101" i="9" s="1"/>
  <c r="N104" i="9"/>
  <c r="O104" i="9" s="1"/>
  <c r="N105" i="9"/>
  <c r="O105" i="9" s="1"/>
  <c r="N113" i="9"/>
  <c r="O113" i="9" s="1"/>
  <c r="N106" i="9"/>
  <c r="O106" i="9" s="1"/>
  <c r="N112" i="9"/>
  <c r="O112" i="9" s="1"/>
  <c r="N119" i="9"/>
  <c r="O119" i="9" s="1"/>
  <c r="N103" i="9"/>
  <c r="O103" i="9" s="1"/>
  <c r="N116" i="9"/>
  <c r="O116" i="9" s="1"/>
  <c r="N102" i="9"/>
  <c r="O102" i="9" s="1"/>
  <c r="N97" i="9"/>
  <c r="N110" i="9"/>
  <c r="O110" i="9" s="1"/>
  <c r="N115" i="9"/>
  <c r="O115" i="9" s="1"/>
  <c r="N109" i="9"/>
  <c r="O109" i="9" s="1"/>
  <c r="N111" i="9"/>
  <c r="O111" i="9" s="1"/>
  <c r="N107" i="9"/>
  <c r="O107" i="9" s="1"/>
  <c r="N118" i="9"/>
  <c r="O118" i="9" s="1"/>
  <c r="N117" i="9"/>
  <c r="O117" i="9" s="1"/>
  <c r="AA40" i="9"/>
  <c r="AA42" i="9" s="1"/>
  <c r="AB46" i="9"/>
  <c r="AB45" i="9" s="1"/>
  <c r="AC33" i="9"/>
  <c r="AC37" i="9" s="1"/>
  <c r="AC47" i="9" s="1"/>
  <c r="B48" i="9" s="1"/>
  <c r="X186" i="9" s="1"/>
  <c r="O122" i="9" l="1"/>
  <c r="AB40" i="9"/>
  <c r="AB42" i="9" s="1"/>
  <c r="AC46" i="9"/>
  <c r="B45" i="9" s="1"/>
  <c r="L186" i="9" s="1"/>
  <c r="U30" i="11"/>
  <c r="L188" i="9"/>
  <c r="AC45" i="9" l="1"/>
  <c r="AC40" i="9" l="1"/>
  <c r="AC42" i="9" s="1"/>
  <c r="E30" i="11"/>
  <c r="S186" i="9" l="1"/>
  <c r="B43" i="9"/>
  <c r="E32" i="11" l="1"/>
  <c r="O186" i="9"/>
  <c r="E28" i="11"/>
</calcChain>
</file>

<file path=xl/sharedStrings.xml><?xml version="1.0" encoding="utf-8"?>
<sst xmlns="http://schemas.openxmlformats.org/spreadsheetml/2006/main" count="385" uniqueCount="197">
  <si>
    <t>Installation</t>
  </si>
  <si>
    <t>Water storage</t>
  </si>
  <si>
    <t>Drilling</t>
  </si>
  <si>
    <t>Irrigation system</t>
  </si>
  <si>
    <t>Currency used for calculation:</t>
  </si>
  <si>
    <t>Initial Capital Costs</t>
  </si>
  <si>
    <t>Running costs</t>
  </si>
  <si>
    <t>Maintenance costs per year:</t>
  </si>
  <si>
    <t>Wires / tubes</t>
  </si>
  <si>
    <t>Year</t>
  </si>
  <si>
    <t>Other costs</t>
  </si>
  <si>
    <t>Totals costs</t>
  </si>
  <si>
    <t>Total costs</t>
  </si>
  <si>
    <t>Total costs per year:</t>
  </si>
  <si>
    <t>Diesel</t>
  </si>
  <si>
    <t>Inflation</t>
  </si>
  <si>
    <t>%</t>
  </si>
  <si>
    <t>Interest Rate</t>
  </si>
  <si>
    <t>Investment Period</t>
  </si>
  <si>
    <t>Inflation rate:</t>
  </si>
  <si>
    <t>Operating Costs:</t>
  </si>
  <si>
    <t>Gross Expenses System per year:</t>
  </si>
  <si>
    <t>Cash Flow:</t>
  </si>
  <si>
    <t>NPV</t>
  </si>
  <si>
    <t>IRR</t>
  </si>
  <si>
    <t>PV</t>
  </si>
  <si>
    <t>Anuties of Investment</t>
  </si>
  <si>
    <t>Annuity</t>
  </si>
  <si>
    <t>Total</t>
  </si>
  <si>
    <t>System Life Cycle Costs</t>
  </si>
  <si>
    <t>Internal Rate of Return (IRR)</t>
  </si>
  <si>
    <t>Net Present Value (NPV)</t>
  </si>
  <si>
    <t>accumulated</t>
  </si>
  <si>
    <t>Annual profit margin increase</t>
  </si>
  <si>
    <t>Bank:</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</si>
  <si>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</si>
  <si>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</si>
  <si>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</si>
  <si>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</si>
  <si>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</si>
  <si>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</si>
  <si>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</si>
  <si>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</si>
  <si>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</si>
  <si>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</si>
  <si>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</si>
  <si>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</si>
  <si>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</si>
  <si>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PmtNo.</t>
  </si>
  <si>
    <t>Payment Date</t>
  </si>
  <si>
    <t>Beginning Balance</t>
  </si>
  <si>
    <t>Extra Payment</t>
  </si>
  <si>
    <t>Total Payment</t>
  </si>
  <si>
    <t>Principal</t>
  </si>
  <si>
    <t>Interest</t>
  </si>
  <si>
    <t>Ending Balance</t>
  </si>
  <si>
    <t>Cumulative Interest</t>
  </si>
  <si>
    <t>Loan</t>
  </si>
  <si>
    <t>Loan amount</t>
  </si>
  <si>
    <t>Total income per year</t>
  </si>
  <si>
    <t xml:space="preserve"> </t>
  </si>
  <si>
    <t>Annual profit margin increase:</t>
  </si>
  <si>
    <t>Total water need per day</t>
  </si>
  <si>
    <t>Operational costs per year:</t>
  </si>
  <si>
    <t>Other Costs</t>
  </si>
  <si>
    <t>year</t>
  </si>
  <si>
    <t>Read Me Sheet</t>
  </si>
  <si>
    <t>Introduction</t>
  </si>
  <si>
    <t>Overview</t>
  </si>
  <si>
    <t>Tips &amp; Tricks</t>
  </si>
  <si>
    <t>About</t>
  </si>
  <si>
    <t>Basic assumptions</t>
  </si>
  <si>
    <t>use any currency</t>
  </si>
  <si>
    <t>Component lifespan</t>
  </si>
  <si>
    <t>Years</t>
  </si>
  <si>
    <t>Name of Bank</t>
  </si>
  <si>
    <t>Diagramms (Output) - Number:</t>
  </si>
  <si>
    <t>Loan Repayment:</t>
  </si>
  <si>
    <t>Connections:</t>
  </si>
  <si>
    <t>Annual fuel price increase</t>
  </si>
  <si>
    <t xml:space="preserve">Fuel price increase/year: </t>
  </si>
  <si>
    <t>Energy costs (fuel or electricity):</t>
  </si>
  <si>
    <t>Discount rate</t>
  </si>
  <si>
    <t>This OUTPUT sheet summarises the results as per the entries in the afore completed INPUT sheet.</t>
  </si>
  <si>
    <t>Lending Bank:</t>
  </si>
  <si>
    <t>Daily water requirement:</t>
  </si>
  <si>
    <t>Volume flow m³/hour:</t>
  </si>
  <si>
    <t xml:space="preserve">Yearly irrigation days: </t>
  </si>
  <si>
    <t>m³/day</t>
  </si>
  <si>
    <t>m³/hour</t>
  </si>
  <si>
    <t>days/year</t>
  </si>
  <si>
    <t>This INPUT sheet requires entry of values, which then serve the results displayed in the next OUTPUT sheet.</t>
  </si>
  <si>
    <t>This tool comprises the following sheets:</t>
  </si>
  <si>
    <t>If a negative (-) Net Present Value (NPV) is displayed then the investment is not feasible.</t>
  </si>
  <si>
    <t>Control unit</t>
  </si>
  <si>
    <t xml:space="preserve">Loan Repayment </t>
  </si>
  <si>
    <t>Loan Repayment</t>
  </si>
  <si>
    <t>Yearly loan Repayment:</t>
  </si>
  <si>
    <t>Fuel costs per year:</t>
  </si>
  <si>
    <t>l/hour</t>
  </si>
  <si>
    <t>l/day</t>
  </si>
  <si>
    <t>l/year</t>
  </si>
  <si>
    <t>for data entry of anticipated income and expenditure for pumping and irrigation technology</t>
  </si>
  <si>
    <t>for analysis of results automatically generated from Input sheet</t>
  </si>
  <si>
    <t>Solar panels</t>
  </si>
  <si>
    <t>Electricity costs per year:</t>
  </si>
  <si>
    <t>kW</t>
  </si>
  <si>
    <t>kWh</t>
  </si>
  <si>
    <t>Assumptions Grid Connection costs</t>
  </si>
  <si>
    <t>Pump's power demand:</t>
  </si>
  <si>
    <t xml:space="preserve">kWh needed per day: </t>
  </si>
  <si>
    <t>kWh needed per year:</t>
  </si>
  <si>
    <t>Cost kWh:</t>
  </si>
  <si>
    <t>Electricity cost per year:</t>
  </si>
  <si>
    <t>CO2 - Emissions per year:</t>
  </si>
  <si>
    <t>kg/year</t>
  </si>
  <si>
    <t>Note:</t>
  </si>
  <si>
    <t>Generator</t>
  </si>
  <si>
    <t>Pump</t>
  </si>
  <si>
    <t>© GIZ and FAO, 2017</t>
  </si>
  <si>
    <t>The Toolbox on Solar Powered Irrigation Systems is made possible through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Cooperation (OPIC) combined resources to create the PAEGC initiative. The objective of PAEGC is to support new and sustainable approaches to accelerate the development and deployment of clean energy solutions for increasing agriculture productivity and/or value for farmers and agribusinesses in developing countries and emerging regions that lack access to reliable, affordable clean energy.</t>
  </si>
  <si>
    <t>If "not feasible" is displayed for the Internal Rate of Return (IRR) then the IRR value is below 0%.</t>
  </si>
  <si>
    <t>years</t>
  </si>
  <si>
    <t>Payback period against investment (years)</t>
  </si>
  <si>
    <t>Basic monthly connection fee</t>
  </si>
  <si>
    <t>Annual electricity price increase</t>
  </si>
  <si>
    <t xml:space="preserve">Electricity price increase/year: </t>
  </si>
  <si>
    <t>Electricity costs:</t>
  </si>
  <si>
    <t>System Life Cycle Costs (25 years)</t>
  </si>
  <si>
    <t>Accumulated cash flow</t>
  </si>
  <si>
    <t>Accumulated cash flow after Year 25</t>
  </si>
  <si>
    <t>Petrol</t>
  </si>
  <si>
    <t>LPG</t>
  </si>
  <si>
    <r>
      <t>kg of CO</t>
    </r>
    <r>
      <rPr>
        <sz val="7.5"/>
        <rFont val="Arial"/>
        <family val="2"/>
      </rPr>
      <t>2</t>
    </r>
    <r>
      <rPr>
        <sz val="11"/>
        <rFont val="Arial"/>
        <family val="2"/>
      </rPr>
      <t>/liter</t>
    </r>
  </si>
  <si>
    <t>Assumptions Fuel Costs</t>
  </si>
  <si>
    <t>Pump's fuel demand:</t>
  </si>
  <si>
    <t xml:space="preserve">Fuel needed per day: </t>
  </si>
  <si>
    <t>Fuel needed per year:</t>
  </si>
  <si>
    <t>Cost Fuel</t>
  </si>
  <si>
    <t>Fuel cost per year:</t>
  </si>
  <si>
    <t>Fuel costs:</t>
  </si>
  <si>
    <t>System Life Cycle Costs (25years)</t>
  </si>
  <si>
    <t>Years for payback</t>
  </si>
  <si>
    <t>Emission factor:</t>
  </si>
  <si>
    <t>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t>
  </si>
  <si>
    <t>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t>
  </si>
  <si>
    <r>
      <rPr>
        <b/>
        <sz val="10"/>
        <color theme="1"/>
        <rFont val="Arial"/>
        <family val="2"/>
      </rPr>
      <t>Published by</t>
    </r>
    <r>
      <rPr>
        <sz val="10"/>
        <color theme="1"/>
        <rFont val="Arial"/>
        <family val="2"/>
      </rPr>
      <t xml:space="preserve">: </t>
    </r>
  </si>
  <si>
    <t>GIZ &amp; FAO</t>
  </si>
  <si>
    <t>GIZ project Sustainable Energy for Food - Powering Agriculture</t>
  </si>
  <si>
    <r>
      <rPr>
        <b/>
        <sz val="10"/>
        <color theme="1"/>
        <rFont val="Arial"/>
        <family val="2"/>
      </rPr>
      <t>Contact</t>
    </r>
    <r>
      <rPr>
        <sz val="10"/>
        <color theme="1"/>
        <rFont val="Arial"/>
        <family val="2"/>
      </rPr>
      <t xml:space="preserve">: </t>
    </r>
  </si>
  <si>
    <t>Powering.Agriculture@giz.de</t>
  </si>
  <si>
    <r>
      <rPr>
        <b/>
        <sz val="10"/>
        <color theme="1"/>
        <rFont val="Arial"/>
        <family val="2"/>
      </rPr>
      <t>Download link</t>
    </r>
    <r>
      <rPr>
        <sz val="10"/>
        <color theme="1"/>
        <rFont val="Arial"/>
        <family val="2"/>
      </rPr>
      <t xml:space="preserve">: </t>
    </r>
  </si>
  <si>
    <t>https://energypedia.info/wiki/Toolbox_on_SPIS</t>
  </si>
  <si>
    <t xml:space="preserve">About: </t>
  </si>
  <si>
    <t xml:space="preserve">Powering Agriculture: An Energy Grand Challenge for Development. Available at:  </t>
  </si>
  <si>
    <t>https://poweringag.org</t>
  </si>
  <si>
    <r>
      <rPr>
        <b/>
        <sz val="10"/>
        <color theme="1"/>
        <rFont val="Arial"/>
        <family val="2"/>
      </rPr>
      <t>Version</t>
    </r>
    <r>
      <rPr>
        <sz val="10"/>
        <color theme="1"/>
        <rFont val="Arial"/>
        <family val="2"/>
      </rPr>
      <t>:</t>
    </r>
  </si>
  <si>
    <t>1. Input</t>
  </si>
  <si>
    <t>2. Output</t>
  </si>
  <si>
    <t xml:space="preserve">http://www.fao.org/energy/agrifood-chains/power-irrigation-tool/en/ </t>
  </si>
  <si>
    <t xml:space="preserve">This tool allows for a comparative assessment between income and three different irrigation pumping options. Information required for using this tool includes investment and operational costs for the different pumping systems, anticipated income from agricultural production and basic economic conditions (e.g. inflation rate). An alternative tool is available under: </t>
  </si>
  <si>
    <t>% of profit made available for investment into water pumping system</t>
  </si>
  <si>
    <t>Proportion of Profit to invest</t>
  </si>
  <si>
    <t>Percentage profit to invest</t>
  </si>
  <si>
    <t>(in Year 1)</t>
  </si>
  <si>
    <t>Total investment amount per year</t>
  </si>
  <si>
    <t>Capital investment per year:</t>
  </si>
  <si>
    <r>
      <rPr>
        <b/>
        <sz val="10"/>
        <color theme="1"/>
        <rFont val="Arial"/>
        <family val="2"/>
      </rPr>
      <t>Responsible</t>
    </r>
    <r>
      <rPr>
        <sz val="10"/>
        <color theme="1"/>
        <rFont val="Arial"/>
        <family val="2"/>
      </rPr>
      <t>:</t>
    </r>
  </si>
  <si>
    <t>INVEST – Payback Tool</t>
  </si>
  <si>
    <t>INVEST - Payback Tool</t>
  </si>
  <si>
    <t>the rate at which the grid electricity prices will increase every year (provided by national electricity regulator or utility)</t>
  </si>
  <si>
    <t>the rate at which the fuel (Diesel, petrol or LPG) will increase every year (as provided by national regulator or from national energy statistics)</t>
  </si>
  <si>
    <t>the rate at which the farmer will increase prices every year (calculated as per own records)</t>
  </si>
  <si>
    <t>the national percentage rate for the devaluation of money per year (provided by national statistics)</t>
  </si>
  <si>
    <t>Inverter (if pump is DC)</t>
  </si>
  <si>
    <r>
      <t>the annual rate used to determine the present value of future cash flows (Tip: simplified discount rate is often equal to</t>
    </r>
    <r>
      <rPr>
        <b/>
        <sz val="11"/>
        <color theme="1"/>
        <rFont val="Arial"/>
        <family val="2"/>
      </rPr>
      <t xml:space="preserve"> interest rate earned</t>
    </r>
    <r>
      <rPr>
        <sz val="11"/>
        <color theme="1"/>
        <rFont val="Arial"/>
        <family val="2"/>
      </rPr>
      <t xml:space="preserve"> from bank savings or treasury bonds)</t>
    </r>
  </si>
  <si>
    <r>
      <t>per year (as calculated in I</t>
    </r>
    <r>
      <rPr>
        <u/>
        <sz val="11"/>
        <color theme="1"/>
        <rFont val="Arial"/>
        <family val="2"/>
      </rPr>
      <t>NVEST-Farm Analysis Tool</t>
    </r>
    <r>
      <rPr>
        <sz val="11"/>
        <color theme="1"/>
        <rFont val="Arial"/>
        <family val="2"/>
      </rPr>
      <t xml:space="preserve"> or from own records)</t>
    </r>
  </si>
  <si>
    <t>Income: Gross Farm Profit per year</t>
  </si>
  <si>
    <t>Income-Gross farm profit/year:</t>
  </si>
  <si>
    <r>
      <t>m³ per day</t>
    </r>
    <r>
      <rPr>
        <sz val="11"/>
        <color theme="1"/>
        <rFont val="Arial"/>
        <family val="2"/>
      </rPr>
      <t xml:space="preserve"> </t>
    </r>
  </si>
  <si>
    <r>
      <t xml:space="preserve">(as calculated in </t>
    </r>
    <r>
      <rPr>
        <u/>
        <sz val="11"/>
        <color theme="1"/>
        <rFont val="Arial"/>
        <family val="2"/>
      </rPr>
      <t>SAFEGUARD WATER-Water Requirement Tool</t>
    </r>
    <r>
      <rPr>
        <sz val="11"/>
        <color theme="1"/>
        <rFont val="Arial"/>
        <family val="2"/>
      </rPr>
      <t xml:space="preserve"> or provided by pump supplier)</t>
    </r>
  </si>
  <si>
    <t>Cost of water</t>
  </si>
  <si>
    <t>Mounting Structures</t>
  </si>
  <si>
    <t>Subsidy</t>
  </si>
  <si>
    <t>Subsidy amount on Capital Costs</t>
  </si>
  <si>
    <t>Total maximum water pumped per day</t>
  </si>
  <si>
    <t>Average water cost over 25 years</t>
  </si>
  <si>
    <t xml:space="preserve"> 1.1 (May 2018)</t>
  </si>
  <si>
    <t>Water cost</t>
  </si>
  <si>
    <t>Click to 
remove/add 
from analysis:</t>
  </si>
  <si>
    <t>25 years</t>
  </si>
  <si>
    <t>10 years</t>
  </si>
  <si>
    <t>5 years</t>
  </si>
  <si>
    <t>Solar powered irrigation system</t>
  </si>
  <si>
    <t>Grid powered irrigation system</t>
  </si>
  <si>
    <t>Diesel powered irrigation system</t>
  </si>
  <si>
    <t xml:space="preserve">Cost assumptions for: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</si>
</sst>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43" formatCode="_-* #,##0.00\ _€_-;\-* #,##0.00\ _€_-;_-* &quot;-&quot;??\ _€_-;_-@_-"/>
    <numFmt numFmtId="164" formatCode="&quot;$&quot;#,##0_);[Red]\(&quot;$&quot;#,##0\)"/>
    <numFmt numFmtId="165" formatCode="&quot;$&quot;#,##0.00_);[Red]\(&quot;$&quot;#,##0.00\)"/>
    <numFmt numFmtId="166" formatCode="_(&quot;$&quot;* #,##0.00_);_(&quot;$&quot;* \(#,##0.00\);_(&quot;$&quot;* &quot;-&quot;??_);_(@_)"/>
    <numFmt numFmtId="167" formatCode="_(* #,##0.00_);_(* \(#,##0.00\);_(* &quot;-&quot;??_);_(@_)"/>
    <numFmt numFmtId="168" formatCode="0.0"/>
    <numFmt numFmtId="169" formatCode="0.0%"/>
    <numFmt numFmtId="170" formatCode="#,##0.0"/>
    <numFmt numFmtId="171" formatCode="0.00?%_)"/>
    <numFmt numFmtId="172" formatCode="0_)"/>
    <numFmt numFmtId="173" formatCode="_-* #,##0\ _€_-;\-* #,##0\ _€_-;_-* &quot;-&quot;??\ _€_-;_-@_-"/>
  </numFmts>
  <fonts count="34"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b/>
      <sz val="10"/>
      <color theme="1"/>
      <name val="Arial"/>
      <family val="2"/>
    </font>
    <font>
      <b/>
      <sz val="10"/>
      <name val="Arial"/>
      <family val="2"/>
    </font>
    <font>
      <b/>
      <sz val="11"/>
      <color theme="1"/>
      <name val="Arial"/>
      <family val="2"/>
    </font>
    <font>
      <sz val="10"/>
      <color theme="0"/>
      <name val="Arial"/>
      <family val="2"/>
    </font>
    <font>
      <sz val="10"/>
      <name val="Arial"/>
      <family val="2"/>
    </font>
    <font>
      <b/>
      <sz val="18"/>
      <color theme="0"/>
      <name val="Arial"/>
      <family val="2"/>
    </font>
    <font>
      <sz val="10"/>
      <color indexed="23"/>
      <name val="Arial"/>
      <family val="2"/>
    </font>
    <font>
      <sz val="9"/>
      <name val="Arial"/>
      <family val="2"/>
    </font>
    <font>
      <sz val="8"/>
      <name val="Arial"/>
      <family val="2"/>
    </font>
    <font>
      <sz val="11"/>
      <name val="Arial"/>
      <family val="2"/>
    </font>
    <font>
      <b/>
      <sz val="11"/>
      <color rgb="FF9EA231"/>
      <name val="Arial"/>
      <family val="2"/>
    </font>
    <font>
      <b/>
      <i/>
      <sz val="11"/>
      <color theme="1"/>
      <name val="Arial"/>
      <family val="2"/>
    </font>
    <font>
      <sz val="7.5"/>
      <name val="Arial"/>
      <family val="2"/>
    </font>
    <font>
      <b/>
      <sz val="10"/>
      <color theme="6" tint="-0.249977111117893"/>
      <name val="Arial"/>
      <family val="2"/>
    </font>
    <font>
      <u/>
      <sz val="10"/>
      <color theme="10"/>
      <name val="Arial"/>
      <family val="2"/>
    </font>
    <font>
      <b/>
      <sz val="10"/>
      <color theme="0"/>
      <name val="Arial"/>
      <family val="2"/>
    </font>
    <font>
      <u/>
      <sz val="11"/>
      <color theme="1"/>
      <name val="Arial"/>
      <family val="2"/>
    </font>
    <font>
      <sz val="10"/>
      <color rgb="FFFF0000"/>
      <name val="Arial"/>
      <family val="2"/>
    </font>
    <font>
      <b/>
      <i/>
      <sz val="10"/>
      <color theme="1"/>
      <name val="Arial"/>
      <family val="2"/>
    </font>
    <font>
      <b/>
      <sz val="9"/>
      <color theme="1"/>
      <name val="Arial"/>
      <family val="2"/>
    </font>
    <font>
      <b/>
      <i/>
      <sz val="9"/>
      <color theme="1"/>
      <name val="Arial"/>
      <family val="2"/>
    </font>
    <font>
      <sz val="9"/>
      <color theme="1"/>
      <name val="Arial"/>
      <family val="2"/>
    </font>
    <font>
      <b/>
      <sz val="16"/>
      <color theme="1"/>
      <name val="Arial"/>
      <family val="2"/>
    </font>
    <font>
      <sz val="14"/>
      <color theme="1"/>
      <name val="Arial"/>
      <family val="2"/>
    </font>
    <font>
      <b/>
      <sz val="14"/>
      <color rgb="FF9EA231"/>
      <name val="Arial"/>
      <family val="2"/>
    </font>
    <font>
      <sz val="14"/>
      <name val="Arial"/>
      <family val="2"/>
    </font>
    <font>
      <b/>
      <sz val="18"/>
      <color theme="1"/>
      <name val="Arial"/>
      <family val="2"/>
    </font>
  </fonts>
  <fills count="19">
    <fill>
      <patternFill patternType="none"/>
    </fill>
    <fill>
      <patternFill patternType="gray125"/>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CC0000"/>
        <bgColor indexed="64"/>
      </patternFill>
    </fill>
    <fill>
      <patternFill patternType="solid">
        <fgColor indexed="9"/>
        <bgColor indexed="64"/>
      </patternFill>
    </fill>
    <fill>
      <patternFill patternType="solid">
        <fgColor rgb="FFFFFF6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indexed="47"/>
        <bgColor indexed="64"/>
      </patternFill>
    </fill>
    <fill>
      <patternFill patternType="solid">
        <fgColor rgb="FFFFCC99"/>
        <bgColor indexed="64"/>
      </patternFill>
    </fill>
    <fill>
      <patternFill patternType="solid">
        <fgColor rgb="FFC0C0C0"/>
        <bgColor indexed="64"/>
      </patternFill>
    </fill>
    <fill>
      <patternFill patternType="solid">
        <fgColor rgb="FFB8CCE4"/>
        <bgColor indexed="64"/>
      </patternFill>
    </fill>
    <fill>
      <patternFill patternType="solid">
        <fgColor rgb="FFFF7C80"/>
        <bgColor indexed="64"/>
      </patternFill>
    </fill>
    <fill>
      <patternFill patternType="solid">
        <fgColor theme="6" tint="-0.499984740745262"/>
        <bgColor indexed="64"/>
      </patternFill>
    </fill>
    <fill>
      <patternFill patternType="solid">
        <fgColor theme="6" tint="-0.249977111117893"/>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10">
    <xf numFmtId="0" fontId="0" fillId="0" borderId="0"/>
    <xf numFmtId="0" fontId="11" fillId="0" borderId="0"/>
    <xf numFmtId="166" fontId="11" fillId="0" borderId="0" applyFont="0" applyFill="0" applyBorder="0" applyAlignment="0" applyProtection="0"/>
    <xf numFmtId="0" fontId="11" fillId="0" borderId="0"/>
    <xf numFmtId="0" fontId="14" fillId="0" borderId="0"/>
    <xf numFmtId="0" fontId="15"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1" fillId="0" borderId="0" applyNumberFormat="0" applyFill="0" applyBorder="0" applyAlignment="0" applyProtection="0"/>
  </cellStyleXfs>
  <cellXfs count="485">
    <xf numFmtId="0" fontId="0" fillId="0" borderId="0" xfId="0"/>
    <xf numFmtId="0" fontId="5" fillId="0" borderId="0" xfId="0" applyFont="1"/>
    <xf numFmtId="0" fontId="5" fillId="0" borderId="0" xfId="0" applyFont="1" applyBorder="1"/>
    <xf numFmtId="0" fontId="11" fillId="0" borderId="0" xfId="1" applyFont="1" applyBorder="1" applyAlignment="1" applyProtection="1">
      <alignment horizontal="center"/>
    </xf>
    <xf numFmtId="0" fontId="11" fillId="0" borderId="0" xfId="1" applyFont="1" applyBorder="1" applyProtection="1"/>
    <xf numFmtId="0" fontId="8" fillId="6" borderId="0" xfId="1" applyFont="1" applyFill="1" applyBorder="1" applyAlignment="1" applyProtection="1">
      <alignment horizontal="left"/>
    </xf>
    <xf numFmtId="0" fontId="8" fillId="6" borderId="0" xfId="1" applyFont="1" applyFill="1" applyBorder="1" applyProtection="1"/>
    <xf numFmtId="0" fontId="11" fillId="6" borderId="0" xfId="1" applyFont="1" applyFill="1" applyBorder="1" applyProtection="1"/>
    <xf numFmtId="0" fontId="11" fillId="6" borderId="0" xfId="1" applyFill="1" applyBorder="1" applyAlignment="1" applyProtection="1">
      <alignment horizontal="left"/>
    </xf>
    <xf numFmtId="0" fontId="11" fillId="6" borderId="0" xfId="1" applyFill="1" applyBorder="1" applyProtection="1"/>
    <xf numFmtId="0" fontId="11" fillId="6" borderId="0" xfId="1" applyFont="1" applyFill="1" applyBorder="1" applyAlignment="1" applyProtection="1">
      <alignment horizontal="left"/>
    </xf>
    <xf numFmtId="0" fontId="11" fillId="0" borderId="0" xfId="1" applyNumberFormat="1" applyFont="1" applyBorder="1" applyAlignment="1" applyProtection="1">
      <alignment horizontal="left"/>
    </xf>
    <xf numFmtId="0" fontId="11" fillId="6" borderId="0" xfId="1" applyFont="1" applyFill="1" applyBorder="1" applyAlignment="1" applyProtection="1">
      <alignment horizontal="right"/>
    </xf>
    <xf numFmtId="4" fontId="11" fillId="6" borderId="0" xfId="2" applyNumberFormat="1" applyFont="1" applyFill="1" applyBorder="1" applyAlignment="1" applyProtection="1">
      <alignment horizontal="right"/>
    </xf>
    <xf numFmtId="2" fontId="10" fillId="6" borderId="0" xfId="1" applyNumberFormat="1" applyFont="1" applyFill="1" applyBorder="1" applyAlignment="1" applyProtection="1">
      <alignment horizontal="left"/>
    </xf>
    <xf numFmtId="166" fontId="11" fillId="6" borderId="0" xfId="2" applyFont="1" applyFill="1" applyBorder="1" applyAlignment="1" applyProtection="1">
      <alignment horizontal="right"/>
    </xf>
    <xf numFmtId="171" fontId="11" fillId="6" borderId="0" xfId="1" applyNumberFormat="1" applyFont="1" applyFill="1" applyBorder="1" applyAlignment="1" applyProtection="1">
      <alignment horizontal="right"/>
    </xf>
    <xf numFmtId="0" fontId="10" fillId="6" borderId="0" xfId="1" applyFont="1" applyFill="1" applyBorder="1" applyAlignment="1" applyProtection="1">
      <alignment horizontal="left"/>
    </xf>
    <xf numFmtId="172" fontId="11" fillId="6" borderId="0" xfId="1" applyNumberFormat="1" applyFont="1" applyFill="1" applyBorder="1" applyAlignment="1" applyProtection="1">
      <alignment horizontal="right"/>
    </xf>
    <xf numFmtId="0" fontId="11" fillId="6" borderId="0" xfId="1" applyNumberFormat="1" applyFont="1" applyFill="1" applyBorder="1" applyAlignment="1" applyProtection="1">
      <alignment horizontal="left"/>
    </xf>
    <xf numFmtId="14" fontId="11" fillId="6" borderId="0" xfId="1" applyNumberFormat="1" applyFont="1" applyFill="1" applyBorder="1" applyAlignment="1" applyProtection="1">
      <alignment horizontal="right"/>
    </xf>
    <xf numFmtId="14" fontId="10" fillId="6" borderId="0" xfId="1" applyNumberFormat="1" applyFont="1" applyFill="1" applyBorder="1" applyAlignment="1" applyProtection="1">
      <alignment horizontal="left"/>
    </xf>
    <xf numFmtId="0" fontId="8" fillId="6" borderId="0" xfId="1" applyFont="1" applyFill="1" applyBorder="1" applyAlignment="1" applyProtection="1">
      <alignment horizontal="left" wrapText="1"/>
    </xf>
    <xf numFmtId="0" fontId="8" fillId="6" borderId="0" xfId="1" applyFont="1" applyFill="1" applyBorder="1" applyAlignment="1" applyProtection="1">
      <alignment horizontal="right" wrapText="1"/>
    </xf>
    <xf numFmtId="0" fontId="11" fillId="0" borderId="0" xfId="1" applyNumberFormat="1" applyFont="1" applyBorder="1" applyAlignment="1" applyProtection="1">
      <alignment wrapText="1"/>
    </xf>
    <xf numFmtId="0" fontId="11" fillId="0" borderId="0" xfId="1" applyFont="1" applyBorder="1" applyAlignment="1" applyProtection="1">
      <alignment wrapText="1"/>
    </xf>
    <xf numFmtId="0" fontId="8" fillId="6" borderId="0" xfId="1" applyFont="1" applyFill="1" applyBorder="1" applyAlignment="1" applyProtection="1">
      <alignment horizontal="left" wrapText="1" indent="2"/>
    </xf>
    <xf numFmtId="0" fontId="8" fillId="6" borderId="0" xfId="1" applyFont="1" applyFill="1" applyBorder="1" applyAlignment="1" applyProtection="1">
      <alignment horizontal="left" wrapText="1" indent="3"/>
    </xf>
    <xf numFmtId="0" fontId="13" fillId="6" borderId="0" xfId="1" applyFont="1" applyFill="1" applyBorder="1" applyAlignment="1" applyProtection="1">
      <alignment horizontal="left"/>
    </xf>
    <xf numFmtId="14" fontId="13" fillId="6" borderId="0" xfId="1" applyNumberFormat="1" applyFont="1" applyFill="1" applyBorder="1" applyAlignment="1" applyProtection="1">
      <alignment horizontal="right"/>
    </xf>
    <xf numFmtId="39" fontId="13" fillId="6" borderId="0" xfId="2" applyNumberFormat="1" applyFont="1" applyFill="1" applyBorder="1" applyAlignment="1" applyProtection="1">
      <alignment horizontal="right"/>
    </xf>
    <xf numFmtId="167" fontId="13" fillId="6" borderId="0" xfId="2" applyNumberFormat="1" applyFont="1" applyFill="1" applyBorder="1" applyAlignment="1" applyProtection="1">
      <alignment horizontal="right"/>
    </xf>
    <xf numFmtId="0" fontId="11" fillId="0" borderId="0" xfId="1" applyFont="1" applyAlignment="1" applyProtection="1">
      <alignment horizontal="left"/>
    </xf>
    <xf numFmtId="0" fontId="11" fillId="0" borderId="0" xfId="1" applyFont="1" applyProtection="1"/>
    <xf numFmtId="0" fontId="11" fillId="0" borderId="0" xfId="1" applyNumberFormat="1" applyFont="1" applyBorder="1" applyAlignment="1" applyProtection="1">
      <alignment horizontal="center"/>
    </xf>
    <xf numFmtId="0" fontId="11" fillId="0" borderId="0" xfId="1" applyFont="1" applyBorder="1" applyAlignment="1" applyProtection="1">
      <alignment horizontal="left"/>
    </xf>
    <xf numFmtId="9" fontId="0" fillId="0" borderId="0" xfId="6" applyFont="1"/>
    <xf numFmtId="9" fontId="0" fillId="0" borderId="2" xfId="6" applyFont="1" applyBorder="1"/>
    <xf numFmtId="3" fontId="11" fillId="6" borderId="0" xfId="1" applyNumberFormat="1" applyFont="1" applyFill="1" applyBorder="1" applyAlignment="1" applyProtection="1">
      <alignment horizontal="right"/>
    </xf>
    <xf numFmtId="0" fontId="5" fillId="0" borderId="0" xfId="0" applyFont="1" applyFill="1" applyBorder="1"/>
    <xf numFmtId="0" fontId="5" fillId="11" borderId="14" xfId="0" applyFont="1" applyFill="1" applyBorder="1"/>
    <xf numFmtId="0" fontId="5" fillId="11" borderId="15" xfId="0" applyFont="1" applyFill="1" applyBorder="1"/>
    <xf numFmtId="0" fontId="5" fillId="11" borderId="16" xfId="0" applyFont="1" applyFill="1" applyBorder="1"/>
    <xf numFmtId="0" fontId="5" fillId="11" borderId="0" xfId="0" applyFont="1" applyFill="1" applyBorder="1"/>
    <xf numFmtId="0" fontId="5" fillId="11" borderId="19" xfId="0" applyFont="1" applyFill="1" applyBorder="1"/>
    <xf numFmtId="0" fontId="5" fillId="11" borderId="18" xfId="0" applyFont="1" applyFill="1" applyBorder="1"/>
    <xf numFmtId="0" fontId="9" fillId="11" borderId="18" xfId="0" applyFont="1" applyFill="1" applyBorder="1" applyAlignment="1">
      <alignment vertical="center"/>
    </xf>
    <xf numFmtId="0" fontId="9" fillId="11" borderId="0" xfId="0" applyFont="1" applyFill="1" applyBorder="1" applyAlignment="1">
      <alignment vertical="center"/>
    </xf>
    <xf numFmtId="0" fontId="9" fillId="11" borderId="18" xfId="0" applyFont="1" applyFill="1" applyBorder="1" applyAlignment="1">
      <alignment horizontal="center" vertical="center"/>
    </xf>
    <xf numFmtId="0" fontId="5" fillId="11" borderId="18" xfId="0" applyFont="1" applyFill="1" applyBorder="1" applyAlignment="1"/>
    <xf numFmtId="0" fontId="5" fillId="11" borderId="0" xfId="0" applyFont="1" applyFill="1" applyBorder="1" applyAlignment="1">
      <alignment horizontal="center" vertical="center"/>
    </xf>
    <xf numFmtId="0" fontId="5" fillId="11" borderId="18" xfId="0" applyFont="1" applyFill="1" applyBorder="1" applyAlignment="1">
      <alignment horizontal="center"/>
    </xf>
    <xf numFmtId="0" fontId="9" fillId="11" borderId="18" xfId="0" applyFont="1" applyFill="1" applyBorder="1" applyAlignment="1"/>
    <xf numFmtId="0" fontId="9" fillId="11" borderId="0" xfId="0" applyFont="1" applyFill="1" applyBorder="1" applyAlignment="1">
      <alignment wrapText="1"/>
    </xf>
    <xf numFmtId="0" fontId="9" fillId="11" borderId="0" xfId="0" applyFont="1" applyFill="1" applyBorder="1" applyAlignment="1">
      <alignment horizontal="center"/>
    </xf>
    <xf numFmtId="0" fontId="5" fillId="11" borderId="0" xfId="0" applyFont="1" applyFill="1" applyBorder="1" applyAlignment="1">
      <alignment vertical="center"/>
    </xf>
    <xf numFmtId="0" fontId="5" fillId="11" borderId="20" xfId="0" applyFont="1" applyFill="1" applyBorder="1"/>
    <xf numFmtId="0" fontId="5" fillId="11" borderId="21" xfId="0" applyFont="1" applyFill="1" applyBorder="1"/>
    <xf numFmtId="0" fontId="5" fillId="11" borderId="22" xfId="0" applyFont="1" applyFill="1" applyBorder="1"/>
    <xf numFmtId="0" fontId="9" fillId="0" borderId="11" xfId="0" applyFont="1" applyFill="1" applyBorder="1" applyAlignment="1"/>
    <xf numFmtId="0" fontId="5" fillId="0" borderId="11" xfId="0" applyFont="1" applyFill="1" applyBorder="1"/>
    <xf numFmtId="0" fontId="5" fillId="0" borderId="17" xfId="0" applyFont="1" applyFill="1" applyBorder="1"/>
    <xf numFmtId="0" fontId="5" fillId="12" borderId="0" xfId="0" applyFont="1" applyFill="1" applyBorder="1"/>
    <xf numFmtId="0" fontId="5" fillId="12" borderId="14" xfId="0" applyFont="1" applyFill="1" applyBorder="1"/>
    <xf numFmtId="0" fontId="5" fillId="12" borderId="15" xfId="0" applyFont="1" applyFill="1" applyBorder="1"/>
    <xf numFmtId="0" fontId="5" fillId="12" borderId="16" xfId="0" applyFont="1" applyFill="1" applyBorder="1"/>
    <xf numFmtId="0" fontId="5" fillId="12" borderId="18" xfId="0" applyFont="1" applyFill="1" applyBorder="1"/>
    <xf numFmtId="0" fontId="5" fillId="12" borderId="19" xfId="0" applyFont="1" applyFill="1" applyBorder="1"/>
    <xf numFmtId="0" fontId="5" fillId="12" borderId="20" xfId="0" applyFont="1" applyFill="1" applyBorder="1"/>
    <xf numFmtId="0" fontId="5" fillId="12" borderId="21" xfId="0" applyFont="1" applyFill="1" applyBorder="1"/>
    <xf numFmtId="0" fontId="5" fillId="12" borderId="22" xfId="0" applyFont="1" applyFill="1" applyBorder="1"/>
    <xf numFmtId="0" fontId="9" fillId="12" borderId="18" xfId="0" applyFont="1" applyFill="1" applyBorder="1" applyAlignment="1">
      <alignment horizontal="center"/>
    </xf>
    <xf numFmtId="0" fontId="9" fillId="12" borderId="0" xfId="0" applyFont="1" applyFill="1" applyBorder="1"/>
    <xf numFmtId="0" fontId="5" fillId="12" borderId="0" xfId="0" applyFont="1" applyFill="1" applyBorder="1" applyAlignment="1">
      <alignment horizontal="center"/>
    </xf>
    <xf numFmtId="0" fontId="5" fillId="12" borderId="0" xfId="0" applyFont="1" applyFill="1" applyBorder="1" applyAlignment="1">
      <alignment horizontal="left"/>
    </xf>
    <xf numFmtId="0" fontId="9" fillId="11" borderId="18" xfId="0" applyFont="1" applyFill="1" applyBorder="1" applyAlignment="1">
      <alignment horizontal="left"/>
    </xf>
    <xf numFmtId="9" fontId="0" fillId="0" borderId="0" xfId="6" applyFont="1" applyBorder="1"/>
    <xf numFmtId="173" fontId="5" fillId="12" borderId="24" xfId="7" applyNumberFormat="1" applyFont="1" applyFill="1" applyBorder="1"/>
    <xf numFmtId="173" fontId="5" fillId="12" borderId="23" xfId="7" applyNumberFormat="1" applyFont="1" applyFill="1" applyBorder="1"/>
    <xf numFmtId="173" fontId="5" fillId="0" borderId="26" xfId="7" applyNumberFormat="1" applyFont="1" applyFill="1" applyBorder="1" applyProtection="1">
      <protection locked="0"/>
    </xf>
    <xf numFmtId="173" fontId="5" fillId="0" borderId="9" xfId="7" applyNumberFormat="1" applyFont="1" applyFill="1" applyBorder="1" applyProtection="1">
      <protection locked="0"/>
    </xf>
    <xf numFmtId="173" fontId="5" fillId="0" borderId="27" xfId="7" applyNumberFormat="1" applyFont="1" applyFill="1" applyBorder="1" applyProtection="1">
      <protection locked="0"/>
    </xf>
    <xf numFmtId="0" fontId="5" fillId="0" borderId="9" xfId="0" applyFont="1" applyFill="1" applyBorder="1" applyProtection="1">
      <protection locked="0"/>
    </xf>
    <xf numFmtId="0" fontId="5" fillId="0" borderId="27" xfId="0" applyFont="1" applyFill="1" applyBorder="1" applyProtection="1">
      <protection locked="0"/>
    </xf>
    <xf numFmtId="173" fontId="5" fillId="0" borderId="9" xfId="7" applyNumberFormat="1" applyFont="1" applyFill="1" applyBorder="1" applyAlignment="1" applyProtection="1">
      <alignment horizontal="center"/>
      <protection locked="0"/>
    </xf>
    <xf numFmtId="9" fontId="5" fillId="0" borderId="9" xfId="6"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26" xfId="0" applyFont="1" applyFill="1" applyBorder="1" applyAlignment="1" applyProtection="1">
      <alignment horizontal="center"/>
      <protection locked="0"/>
    </xf>
    <xf numFmtId="0" fontId="5" fillId="0" borderId="9" xfId="0" applyFont="1" applyBorder="1" applyAlignment="1" applyProtection="1">
      <alignment horizontal="center"/>
      <protection locked="0"/>
    </xf>
    <xf numFmtId="173" fontId="5" fillId="0" borderId="30" xfId="7" applyNumberFormat="1" applyFont="1" applyFill="1" applyBorder="1" applyAlignment="1" applyProtection="1">
      <alignment horizontal="center"/>
      <protection locked="0"/>
    </xf>
    <xf numFmtId="0" fontId="8" fillId="6" borderId="0" xfId="1" applyFont="1" applyFill="1" applyBorder="1" applyAlignment="1" applyProtection="1">
      <alignment horizontal="center"/>
    </xf>
    <xf numFmtId="43" fontId="11" fillId="6" borderId="0" xfId="7" applyFont="1" applyFill="1" applyBorder="1" applyAlignment="1" applyProtection="1">
      <alignment horizontal="right"/>
    </xf>
    <xf numFmtId="0" fontId="5" fillId="0" borderId="31" xfId="0" applyFont="1" applyFill="1" applyBorder="1" applyProtection="1">
      <protection locked="0"/>
    </xf>
    <xf numFmtId="43" fontId="5" fillId="0" borderId="26" xfId="7" applyFont="1" applyFill="1" applyBorder="1" applyAlignment="1" applyProtection="1">
      <alignment horizontal="center"/>
      <protection locked="0"/>
    </xf>
    <xf numFmtId="2" fontId="5" fillId="12" borderId="0" xfId="0" applyNumberFormat="1" applyFont="1" applyFill="1" applyBorder="1" applyAlignment="1">
      <alignment horizontal="center"/>
    </xf>
    <xf numFmtId="2" fontId="5" fillId="12" borderId="0" xfId="0" applyNumberFormat="1" applyFont="1" applyFill="1" applyBorder="1" applyAlignment="1" applyProtection="1">
      <alignment horizontal="center"/>
    </xf>
    <xf numFmtId="0" fontId="8" fillId="6" borderId="0" xfId="1" applyFont="1" applyFill="1" applyBorder="1" applyAlignment="1" applyProtection="1">
      <alignment horizontal="center"/>
    </xf>
    <xf numFmtId="3" fontId="11" fillId="6" borderId="0" xfId="2" applyNumberFormat="1" applyFont="1" applyFill="1" applyBorder="1" applyAlignment="1" applyProtection="1">
      <alignment horizontal="right"/>
    </xf>
    <xf numFmtId="10" fontId="11" fillId="6" borderId="0" xfId="6" applyNumberFormat="1" applyFont="1" applyFill="1" applyBorder="1" applyAlignment="1" applyProtection="1">
      <alignment horizontal="right"/>
    </xf>
    <xf numFmtId="0" fontId="5" fillId="14" borderId="15" xfId="0" applyFont="1" applyFill="1" applyBorder="1"/>
    <xf numFmtId="0" fontId="5" fillId="14" borderId="16" xfId="0" applyFont="1" applyFill="1" applyBorder="1"/>
    <xf numFmtId="0" fontId="5" fillId="14" borderId="18" xfId="0" applyFont="1" applyFill="1" applyBorder="1"/>
    <xf numFmtId="0" fontId="5" fillId="14" borderId="0" xfId="0" applyFont="1" applyFill="1" applyBorder="1"/>
    <xf numFmtId="0" fontId="5" fillId="14" borderId="19" xfId="0" applyFont="1" applyFill="1" applyBorder="1"/>
    <xf numFmtId="0" fontId="5" fillId="14" borderId="20" xfId="0" applyFont="1" applyFill="1" applyBorder="1"/>
    <xf numFmtId="0" fontId="5" fillId="14" borderId="21" xfId="0" applyFont="1" applyFill="1" applyBorder="1"/>
    <xf numFmtId="0" fontId="5" fillId="14" borderId="22" xfId="0" applyFont="1" applyFill="1" applyBorder="1"/>
    <xf numFmtId="0" fontId="7" fillId="13" borderId="9" xfId="0" applyFont="1" applyFill="1" applyBorder="1" applyAlignment="1"/>
    <xf numFmtId="0" fontId="7" fillId="14" borderId="9" xfId="0" applyFont="1" applyFill="1" applyBorder="1"/>
    <xf numFmtId="0" fontId="7" fillId="14" borderId="4" xfId="0" applyFont="1" applyFill="1" applyBorder="1"/>
    <xf numFmtId="0" fontId="5" fillId="14" borderId="4" xfId="0" applyFont="1" applyFill="1" applyBorder="1"/>
    <xf numFmtId="0" fontId="5" fillId="14" borderId="2" xfId="0" applyFont="1" applyFill="1" applyBorder="1"/>
    <xf numFmtId="0" fontId="5" fillId="14" borderId="6" xfId="0" applyFont="1" applyFill="1" applyBorder="1"/>
    <xf numFmtId="0" fontId="5" fillId="14" borderId="7" xfId="0" applyFont="1" applyFill="1" applyBorder="1"/>
    <xf numFmtId="0" fontId="5" fillId="14" borderId="14" xfId="0" applyFont="1" applyFill="1" applyBorder="1"/>
    <xf numFmtId="0" fontId="5" fillId="14" borderId="28" xfId="0" applyFont="1" applyFill="1" applyBorder="1"/>
    <xf numFmtId="0" fontId="5" fillId="14" borderId="29" xfId="0" applyFont="1" applyFill="1" applyBorder="1"/>
    <xf numFmtId="0" fontId="9" fillId="14" borderId="1" xfId="0" applyFont="1" applyFill="1" applyBorder="1" applyAlignment="1">
      <alignment horizontal="left"/>
    </xf>
    <xf numFmtId="0" fontId="9" fillId="14" borderId="18" xfId="0" applyFont="1" applyFill="1" applyBorder="1" applyAlignment="1">
      <alignment horizontal="center"/>
    </xf>
    <xf numFmtId="0" fontId="9" fillId="14" borderId="0" xfId="0" applyFont="1" applyFill="1" applyBorder="1"/>
    <xf numFmtId="173" fontId="5" fillId="14" borderId="24" xfId="7" applyNumberFormat="1" applyFont="1" applyFill="1" applyBorder="1"/>
    <xf numFmtId="0" fontId="5" fillId="14" borderId="0" xfId="0" applyFont="1" applyFill="1" applyBorder="1" applyAlignment="1">
      <alignment horizontal="center"/>
    </xf>
    <xf numFmtId="173" fontId="5" fillId="14" borderId="23" xfId="7" applyNumberFormat="1" applyFont="1" applyFill="1" applyBorder="1" applyAlignment="1">
      <alignment horizontal="center"/>
    </xf>
    <xf numFmtId="2" fontId="5" fillId="14" borderId="0" xfId="0" applyNumberFormat="1" applyFont="1" applyFill="1" applyBorder="1" applyAlignment="1">
      <alignment horizontal="center"/>
    </xf>
    <xf numFmtId="2" fontId="5" fillId="14" borderId="0" xfId="0" applyNumberFormat="1" applyFont="1" applyFill="1" applyBorder="1" applyAlignment="1" applyProtection="1">
      <alignment horizontal="center"/>
    </xf>
    <xf numFmtId="0" fontId="5" fillId="15" borderId="15" xfId="0" applyFont="1" applyFill="1" applyBorder="1"/>
    <xf numFmtId="0" fontId="5" fillId="15" borderId="16" xfId="0" applyFont="1" applyFill="1" applyBorder="1"/>
    <xf numFmtId="0" fontId="5" fillId="15" borderId="0" xfId="0" applyFont="1" applyFill="1" applyBorder="1"/>
    <xf numFmtId="0" fontId="5" fillId="15" borderId="19" xfId="0" applyFont="1" applyFill="1" applyBorder="1"/>
    <xf numFmtId="0" fontId="5" fillId="15" borderId="2" xfId="0" applyFont="1" applyFill="1" applyBorder="1"/>
    <xf numFmtId="0" fontId="5" fillId="15" borderId="28" xfId="0" applyFont="1" applyFill="1" applyBorder="1"/>
    <xf numFmtId="0" fontId="5" fillId="15" borderId="29" xfId="0" applyFont="1" applyFill="1" applyBorder="1"/>
    <xf numFmtId="0" fontId="5" fillId="15" borderId="22" xfId="0" applyFont="1" applyFill="1" applyBorder="1"/>
    <xf numFmtId="0" fontId="5" fillId="15" borderId="4" xfId="0" applyFont="1" applyFill="1" applyBorder="1"/>
    <xf numFmtId="0" fontId="5" fillId="15" borderId="6" xfId="0" applyFont="1" applyFill="1" applyBorder="1"/>
    <xf numFmtId="0" fontId="5" fillId="15" borderId="7" xfId="0" applyFont="1" applyFill="1" applyBorder="1"/>
    <xf numFmtId="0" fontId="5" fillId="15" borderId="21" xfId="0" applyFont="1" applyFill="1" applyBorder="1"/>
    <xf numFmtId="0" fontId="9" fillId="15" borderId="1" xfId="0" applyFont="1" applyFill="1" applyBorder="1" applyAlignment="1">
      <alignment horizontal="left"/>
    </xf>
    <xf numFmtId="0" fontId="5" fillId="15" borderId="14" xfId="0" applyFont="1" applyFill="1" applyBorder="1"/>
    <xf numFmtId="0" fontId="5" fillId="15" borderId="18" xfId="0" applyFont="1" applyFill="1" applyBorder="1"/>
    <xf numFmtId="0" fontId="9" fillId="15" borderId="0" xfId="0" applyFont="1" applyFill="1" applyBorder="1"/>
    <xf numFmtId="0" fontId="9" fillId="15" borderId="18" xfId="0" applyFont="1" applyFill="1" applyBorder="1" applyAlignment="1">
      <alignment horizontal="center"/>
    </xf>
    <xf numFmtId="0" fontId="5" fillId="15" borderId="20" xfId="0" applyFont="1" applyFill="1" applyBorder="1"/>
    <xf numFmtId="0" fontId="5" fillId="15" borderId="0" xfId="0" applyFont="1" applyFill="1" applyBorder="1" applyAlignment="1">
      <alignment horizontal="center"/>
    </xf>
    <xf numFmtId="173" fontId="5" fillId="15" borderId="23" xfId="7" applyNumberFormat="1" applyFont="1" applyFill="1" applyBorder="1" applyAlignment="1">
      <alignment horizontal="center"/>
    </xf>
    <xf numFmtId="173" fontId="5" fillId="15" borderId="24" xfId="7" applyNumberFormat="1" applyFont="1" applyFill="1" applyBorder="1"/>
    <xf numFmtId="2" fontId="5" fillId="15" borderId="0" xfId="0" applyNumberFormat="1" applyFont="1" applyFill="1" applyBorder="1" applyAlignment="1">
      <alignment horizontal="center"/>
    </xf>
    <xf numFmtId="2" fontId="5" fillId="15" borderId="0" xfId="0" applyNumberFormat="1" applyFont="1" applyFill="1" applyBorder="1" applyAlignment="1" applyProtection="1">
      <alignment horizontal="center"/>
    </xf>
    <xf numFmtId="0" fontId="7" fillId="15" borderId="9" xfId="0" applyFont="1" applyFill="1" applyBorder="1"/>
    <xf numFmtId="0" fontId="7" fillId="15" borderId="4" xfId="0" applyFont="1" applyFill="1" applyBorder="1"/>
    <xf numFmtId="0" fontId="5" fillId="12" borderId="0" xfId="0" applyFont="1" applyFill="1" applyBorder="1" applyAlignment="1" applyProtection="1">
      <alignment horizontal="center"/>
    </xf>
    <xf numFmtId="173" fontId="5" fillId="14" borderId="0" xfId="7" applyNumberFormat="1" applyFont="1" applyFill="1" applyBorder="1" applyProtection="1"/>
    <xf numFmtId="0" fontId="5" fillId="14" borderId="0" xfId="0" applyFont="1" applyFill="1" applyBorder="1" applyProtection="1"/>
    <xf numFmtId="173" fontId="5" fillId="14" borderId="0" xfId="7" applyNumberFormat="1" applyFont="1" applyFill="1" applyBorder="1" applyAlignment="1">
      <alignment horizontal="center"/>
    </xf>
    <xf numFmtId="173" fontId="5" fillId="15" borderId="0" xfId="7" applyNumberFormat="1" applyFont="1" applyFill="1" applyBorder="1" applyAlignment="1">
      <alignment horizontal="center"/>
    </xf>
    <xf numFmtId="1" fontId="5" fillId="15" borderId="0" xfId="0" applyNumberFormat="1" applyFont="1" applyFill="1" applyBorder="1" applyAlignment="1" applyProtection="1">
      <alignment horizontal="center"/>
    </xf>
    <xf numFmtId="1" fontId="5" fillId="14" borderId="0" xfId="0" applyNumberFormat="1" applyFont="1" applyFill="1" applyBorder="1" applyAlignment="1" applyProtection="1">
      <alignment horizontal="center"/>
    </xf>
    <xf numFmtId="173" fontId="5" fillId="12" borderId="32" xfId="7" applyNumberFormat="1" applyFont="1" applyFill="1" applyBorder="1" applyProtection="1"/>
    <xf numFmtId="0" fontId="9" fillId="10" borderId="9" xfId="0" applyFont="1" applyFill="1" applyBorder="1" applyAlignment="1" applyProtection="1">
      <alignment horizontal="center" vertical="center"/>
      <protection locked="0"/>
    </xf>
    <xf numFmtId="0" fontId="5" fillId="11" borderId="4" xfId="0" applyFont="1" applyFill="1" applyBorder="1" applyAlignment="1"/>
    <xf numFmtId="0" fontId="5" fillId="11" borderId="0" xfId="0" applyFont="1" applyFill="1" applyBorder="1" applyAlignment="1">
      <alignment wrapText="1"/>
    </xf>
    <xf numFmtId="0" fontId="5" fillId="11" borderId="19" xfId="0" applyFont="1" applyFill="1" applyBorder="1" applyAlignment="1">
      <alignment wrapText="1"/>
    </xf>
    <xf numFmtId="0" fontId="5" fillId="11" borderId="0" xfId="0" applyFont="1" applyFill="1" applyBorder="1" applyAlignment="1"/>
    <xf numFmtId="0" fontId="5" fillId="11" borderId="0" xfId="0" applyFont="1" applyFill="1" applyBorder="1" applyAlignment="1">
      <alignment horizontal="left" wrapText="1"/>
    </xf>
    <xf numFmtId="0" fontId="5" fillId="11" borderId="19" xfId="0" applyFont="1" applyFill="1" applyBorder="1" applyAlignment="1">
      <alignment horizontal="left" wrapText="1"/>
    </xf>
    <xf numFmtId="169" fontId="9" fillId="10" borderId="9" xfId="0" applyNumberFormat="1" applyFont="1" applyFill="1" applyBorder="1" applyAlignment="1" applyProtection="1">
      <alignment horizontal="center" vertical="center"/>
      <protection locked="0"/>
    </xf>
    <xf numFmtId="169" fontId="9" fillId="11" borderId="0" xfId="0" applyNumberFormat="1" applyFont="1" applyFill="1" applyBorder="1" applyAlignment="1">
      <alignment horizontal="center" vertical="center"/>
    </xf>
    <xf numFmtId="9" fontId="9" fillId="10" borderId="9" xfId="0" applyNumberFormat="1" applyFont="1" applyFill="1" applyBorder="1" applyAlignment="1" applyProtection="1">
      <alignment horizontal="center" vertical="center"/>
      <protection locked="0"/>
    </xf>
    <xf numFmtId="0" fontId="5" fillId="11" borderId="4" xfId="0" applyFont="1" applyFill="1" applyBorder="1" applyAlignment="1">
      <alignment vertical="center"/>
    </xf>
    <xf numFmtId="0" fontId="5" fillId="11" borderId="0" xfId="0" applyFont="1" applyFill="1" applyBorder="1" applyAlignment="1">
      <alignment vertical="center" wrapText="1"/>
    </xf>
    <xf numFmtId="0" fontId="5" fillId="11" borderId="19" xfId="0" applyFont="1" applyFill="1" applyBorder="1" applyAlignment="1">
      <alignment vertical="center" wrapText="1"/>
    </xf>
    <xf numFmtId="1" fontId="9" fillId="10" borderId="9" xfId="0" applyNumberFormat="1" applyFont="1" applyFill="1" applyBorder="1" applyAlignment="1" applyProtection="1">
      <alignment horizontal="center" vertical="center"/>
      <protection locked="0"/>
    </xf>
    <xf numFmtId="173" fontId="9" fillId="10" borderId="9" xfId="7" applyNumberFormat="1" applyFont="1" applyFill="1" applyBorder="1" applyAlignment="1" applyProtection="1">
      <alignment horizontal="center" vertical="center"/>
      <protection locked="0"/>
    </xf>
    <xf numFmtId="0" fontId="9" fillId="12" borderId="18" xfId="0" applyFont="1" applyFill="1" applyBorder="1"/>
    <xf numFmtId="0" fontId="18" fillId="0" borderId="17" xfId="0" applyFont="1" applyFill="1" applyBorder="1" applyAlignment="1">
      <alignment vertical="center"/>
    </xf>
    <xf numFmtId="0" fontId="9" fillId="15" borderId="18" xfId="0" applyFont="1" applyFill="1" applyBorder="1"/>
    <xf numFmtId="0" fontId="9" fillId="14" borderId="18" xfId="0" applyFont="1" applyFill="1" applyBorder="1"/>
    <xf numFmtId="0" fontId="9" fillId="14" borderId="1" xfId="0" applyFont="1" applyFill="1" applyBorder="1"/>
    <xf numFmtId="43" fontId="0" fillId="0" borderId="0" xfId="7" applyFont="1"/>
    <xf numFmtId="0" fontId="16" fillId="0" borderId="0" xfId="0" applyFont="1"/>
    <xf numFmtId="0" fontId="5" fillId="14" borderId="1" xfId="0" applyFont="1" applyFill="1" applyBorder="1"/>
    <xf numFmtId="0" fontId="16" fillId="14" borderId="4" xfId="0" applyFont="1" applyFill="1" applyBorder="1"/>
    <xf numFmtId="0" fontId="16" fillId="14" borderId="0" xfId="0" applyFont="1" applyFill="1" applyBorder="1"/>
    <xf numFmtId="0" fontId="16" fillId="14" borderId="6" xfId="0" applyFont="1" applyFill="1" applyBorder="1"/>
    <xf numFmtId="0" fontId="16" fillId="14" borderId="7" xfId="0" applyFont="1" applyFill="1" applyBorder="1"/>
    <xf numFmtId="0" fontId="16" fillId="14" borderId="19" xfId="0" applyFont="1" applyFill="1" applyBorder="1"/>
    <xf numFmtId="0" fontId="16" fillId="14" borderId="29" xfId="0" applyFont="1" applyFill="1" applyBorder="1"/>
    <xf numFmtId="1" fontId="5" fillId="14" borderId="0" xfId="0" applyNumberFormat="1" applyFont="1" applyFill="1" applyBorder="1"/>
    <xf numFmtId="0" fontId="7" fillId="0" borderId="0" xfId="0" applyFont="1" applyAlignment="1"/>
    <xf numFmtId="0" fontId="0" fillId="0" borderId="0" xfId="0" applyAlignment="1">
      <alignment horizontal="left" vertical="center"/>
    </xf>
    <xf numFmtId="0" fontId="0" fillId="0" borderId="0" xfId="0" applyAlignment="1">
      <alignment horizontal="left" vertical="center" wrapText="1"/>
    </xf>
    <xf numFmtId="9" fontId="9" fillId="10" borderId="9" xfId="6" applyFont="1" applyFill="1" applyBorder="1" applyAlignment="1" applyProtection="1">
      <alignment horizontal="center" vertical="center"/>
      <protection locked="0"/>
    </xf>
    <xf numFmtId="0" fontId="9" fillId="0" borderId="25" xfId="0" applyFont="1" applyFill="1" applyBorder="1" applyProtection="1">
      <protection locked="0"/>
    </xf>
    <xf numFmtId="0" fontId="5" fillId="10" borderId="10" xfId="0" applyFont="1" applyFill="1" applyBorder="1" applyProtection="1">
      <protection locked="0"/>
    </xf>
    <xf numFmtId="0" fontId="9" fillId="11" borderId="0" xfId="0" applyFont="1" applyFill="1" applyBorder="1" applyAlignment="1">
      <alignment vertical="center" wrapText="1"/>
    </xf>
    <xf numFmtId="165" fontId="11" fillId="6" borderId="0" xfId="1" applyNumberFormat="1" applyFont="1" applyFill="1" applyBorder="1" applyAlignment="1" applyProtection="1">
      <alignment horizontal="left"/>
    </xf>
    <xf numFmtId="0" fontId="24" fillId="6" borderId="0" xfId="1" applyFont="1" applyFill="1" applyBorder="1" applyAlignment="1" applyProtection="1">
      <alignment horizontal="left"/>
    </xf>
    <xf numFmtId="14" fontId="24" fillId="6" borderId="0" xfId="1" applyNumberFormat="1" applyFont="1" applyFill="1" applyBorder="1" applyAlignment="1" applyProtection="1">
      <alignment horizontal="right"/>
    </xf>
    <xf numFmtId="39" fontId="24" fillId="6" borderId="0" xfId="2" applyNumberFormat="1" applyFont="1" applyFill="1" applyBorder="1" applyAlignment="1" applyProtection="1">
      <alignment horizontal="right"/>
    </xf>
    <xf numFmtId="167" fontId="24" fillId="6" borderId="0" xfId="2" applyNumberFormat="1" applyFont="1" applyFill="1" applyBorder="1" applyAlignment="1" applyProtection="1">
      <alignment horizontal="right"/>
    </xf>
    <xf numFmtId="0" fontId="24" fillId="0" borderId="0" xfId="1" applyFont="1" applyBorder="1" applyAlignment="1" applyProtection="1">
      <alignment wrapText="1"/>
    </xf>
    <xf numFmtId="0" fontId="24" fillId="0" borderId="0" xfId="1" applyFont="1" applyBorder="1" applyProtection="1"/>
    <xf numFmtId="0" fontId="0" fillId="0" borderId="1" xfId="0" applyFont="1" applyBorder="1"/>
    <xf numFmtId="0" fontId="0" fillId="0" borderId="3" xfId="0" applyFont="1" applyBorder="1"/>
    <xf numFmtId="0" fontId="0" fillId="0" borderId="0" xfId="0" applyFont="1"/>
    <xf numFmtId="0" fontId="0" fillId="0" borderId="4" xfId="0" applyFont="1" applyBorder="1"/>
    <xf numFmtId="9" fontId="0" fillId="0" borderId="0" xfId="0" applyNumberFormat="1" applyFont="1" applyBorder="1"/>
    <xf numFmtId="0" fontId="0" fillId="0" borderId="5" xfId="0" applyFont="1" applyBorder="1"/>
    <xf numFmtId="0" fontId="0" fillId="0" borderId="0" xfId="0" applyFont="1" applyBorder="1"/>
    <xf numFmtId="3" fontId="0" fillId="0" borderId="0" xfId="0" applyNumberFormat="1" applyFont="1" applyBorder="1"/>
    <xf numFmtId="0" fontId="0" fillId="0" borderId="6" xfId="0" applyFont="1" applyBorder="1"/>
    <xf numFmtId="1" fontId="0" fillId="0" borderId="7" xfId="0" applyNumberFormat="1" applyFont="1" applyBorder="1"/>
    <xf numFmtId="0" fontId="0" fillId="0" borderId="8" xfId="0" applyFont="1" applyBorder="1"/>
    <xf numFmtId="0" fontId="0" fillId="8" borderId="2" xfId="0" applyFont="1" applyFill="1" applyBorder="1"/>
    <xf numFmtId="0" fontId="0" fillId="8" borderId="9" xfId="0" applyFont="1" applyFill="1" applyBorder="1" applyAlignment="1">
      <alignment horizontal="center"/>
    </xf>
    <xf numFmtId="0" fontId="0" fillId="8" borderId="11" xfId="0" applyFont="1" applyFill="1" applyBorder="1"/>
    <xf numFmtId="0" fontId="0" fillId="9" borderId="3" xfId="0" applyFont="1" applyFill="1" applyBorder="1"/>
    <xf numFmtId="0" fontId="0" fillId="9" borderId="4" xfId="0" applyFont="1" applyFill="1" applyBorder="1" applyAlignment="1">
      <alignment wrapText="1"/>
    </xf>
    <xf numFmtId="0" fontId="0" fillId="9" borderId="0" xfId="0" applyFont="1" applyFill="1" applyBorder="1"/>
    <xf numFmtId="0" fontId="0" fillId="9" borderId="5" xfId="0" applyFont="1" applyFill="1" applyBorder="1" applyAlignment="1">
      <alignment horizontal="center"/>
    </xf>
    <xf numFmtId="0" fontId="0" fillId="9" borderId="0" xfId="0" applyFont="1" applyFill="1" applyBorder="1" applyAlignment="1">
      <alignment horizontal="right"/>
    </xf>
    <xf numFmtId="1" fontId="0" fillId="9" borderId="0" xfId="0" applyNumberFormat="1" applyFont="1" applyFill="1" applyBorder="1"/>
    <xf numFmtId="0" fontId="0" fillId="9" borderId="5" xfId="0" applyFont="1" applyFill="1" applyBorder="1"/>
    <xf numFmtId="0" fontId="0" fillId="9" borderId="9" xfId="0" applyFont="1" applyFill="1" applyBorder="1" applyAlignment="1">
      <alignment wrapText="1"/>
    </xf>
    <xf numFmtId="3" fontId="0" fillId="9" borderId="0" xfId="0" applyNumberFormat="1" applyFont="1" applyFill="1" applyBorder="1"/>
    <xf numFmtId="0" fontId="0" fillId="9" borderId="4" xfId="0" applyFont="1" applyFill="1" applyBorder="1"/>
    <xf numFmtId="1" fontId="0" fillId="9" borderId="0" xfId="0" applyNumberFormat="1" applyFont="1" applyFill="1" applyBorder="1" applyAlignment="1">
      <alignment horizontal="right"/>
    </xf>
    <xf numFmtId="0" fontId="0" fillId="9" borderId="6" xfId="0" applyFont="1" applyFill="1" applyBorder="1"/>
    <xf numFmtId="0" fontId="0" fillId="9" borderId="7" xfId="0" applyFont="1" applyFill="1" applyBorder="1"/>
    <xf numFmtId="0" fontId="0" fillId="9" borderId="8" xfId="0" applyFont="1" applyFill="1" applyBorder="1"/>
    <xf numFmtId="1" fontId="0" fillId="9" borderId="7" xfId="0" applyNumberFormat="1" applyFont="1" applyFill="1" applyBorder="1"/>
    <xf numFmtId="0" fontId="0" fillId="0" borderId="0" xfId="0" applyFont="1" applyAlignment="1"/>
    <xf numFmtId="0" fontId="0" fillId="13" borderId="2" xfId="0" applyFont="1" applyFill="1" applyBorder="1"/>
    <xf numFmtId="0" fontId="0" fillId="13" borderId="3" xfId="0" applyFont="1" applyFill="1" applyBorder="1" applyAlignment="1"/>
    <xf numFmtId="0" fontId="0" fillId="13" borderId="4" xfId="0" applyFont="1" applyFill="1" applyBorder="1" applyAlignment="1"/>
    <xf numFmtId="0" fontId="0" fillId="13" borderId="0" xfId="0" applyFont="1" applyFill="1" applyBorder="1"/>
    <xf numFmtId="0" fontId="0" fillId="13" borderId="5" xfId="0" applyFont="1" applyFill="1" applyBorder="1" applyAlignment="1"/>
    <xf numFmtId="0" fontId="0" fillId="13" borderId="4" xfId="0" applyFont="1" applyFill="1" applyBorder="1"/>
    <xf numFmtId="0" fontId="0" fillId="13" borderId="0" xfId="0" applyFont="1" applyFill="1"/>
    <xf numFmtId="0" fontId="0" fillId="13" borderId="5" xfId="0" applyFont="1" applyFill="1" applyBorder="1"/>
    <xf numFmtId="0" fontId="3" fillId="13" borderId="0" xfId="0" applyFont="1" applyFill="1" applyBorder="1" applyAlignment="1">
      <alignment vertical="top"/>
    </xf>
    <xf numFmtId="1" fontId="0" fillId="13" borderId="0" xfId="0" applyNumberFormat="1" applyFont="1" applyFill="1" applyBorder="1"/>
    <xf numFmtId="0" fontId="0" fillId="13" borderId="7" xfId="0" applyFont="1" applyFill="1" applyBorder="1"/>
    <xf numFmtId="1" fontId="0" fillId="13" borderId="7" xfId="0" applyNumberFormat="1" applyFont="1" applyFill="1" applyBorder="1"/>
    <xf numFmtId="0" fontId="25" fillId="13" borderId="0" xfId="0" applyFont="1" applyFill="1" applyBorder="1"/>
    <xf numFmtId="2" fontId="0" fillId="13" borderId="0" xfId="0" applyNumberFormat="1" applyFont="1" applyFill="1" applyBorder="1"/>
    <xf numFmtId="3" fontId="9" fillId="13" borderId="0" xfId="0" applyNumberFormat="1" applyFont="1" applyFill="1" applyBorder="1" applyAlignment="1">
      <alignment horizontal="center"/>
    </xf>
    <xf numFmtId="3" fontId="9" fillId="3" borderId="12" xfId="0" applyNumberFormat="1" applyFont="1" applyFill="1" applyBorder="1" applyAlignment="1">
      <alignment horizontal="center"/>
    </xf>
    <xf numFmtId="169" fontId="9" fillId="3" borderId="13" xfId="0" applyNumberFormat="1" applyFont="1" applyFill="1" applyBorder="1" applyAlignment="1">
      <alignment horizontal="center"/>
    </xf>
    <xf numFmtId="0" fontId="0" fillId="13" borderId="6" xfId="0" applyFont="1" applyFill="1" applyBorder="1"/>
    <xf numFmtId="9" fontId="0" fillId="13" borderId="7" xfId="0" applyNumberFormat="1" applyFont="1" applyFill="1" applyBorder="1"/>
    <xf numFmtId="0" fontId="0" fillId="13" borderId="8" xfId="0" applyFont="1" applyFill="1" applyBorder="1"/>
    <xf numFmtId="0" fontId="0" fillId="15" borderId="2" xfId="0" applyFont="1" applyFill="1" applyBorder="1"/>
    <xf numFmtId="0" fontId="0" fillId="15" borderId="3" xfId="0" applyFont="1" applyFill="1" applyBorder="1"/>
    <xf numFmtId="0" fontId="0" fillId="15" borderId="0" xfId="0" applyFont="1" applyFill="1" applyBorder="1"/>
    <xf numFmtId="0" fontId="0" fillId="15" borderId="5" xfId="0" applyFont="1" applyFill="1" applyBorder="1"/>
    <xf numFmtId="0" fontId="0" fillId="15" borderId="4" xfId="0" applyFont="1" applyFill="1" applyBorder="1"/>
    <xf numFmtId="0" fontId="3" fillId="15" borderId="4" xfId="0" applyFont="1" applyFill="1" applyBorder="1" applyAlignment="1">
      <alignment horizontal="left" vertical="center"/>
    </xf>
    <xf numFmtId="0" fontId="3" fillId="15" borderId="4" xfId="0" applyFont="1" applyFill="1" applyBorder="1"/>
    <xf numFmtId="0" fontId="0" fillId="15" borderId="4" xfId="0" applyFont="1" applyFill="1" applyBorder="1" applyAlignment="1"/>
    <xf numFmtId="0" fontId="0" fillId="15" borderId="7" xfId="0" applyFont="1" applyFill="1" applyBorder="1"/>
    <xf numFmtId="1" fontId="0" fillId="15" borderId="7" xfId="0" applyNumberFormat="1" applyFont="1" applyFill="1" applyBorder="1" applyAlignment="1">
      <alignment horizontal="right"/>
    </xf>
    <xf numFmtId="1" fontId="0" fillId="15" borderId="0" xfId="0" applyNumberFormat="1" applyFont="1" applyFill="1" applyBorder="1"/>
    <xf numFmtId="168" fontId="0" fillId="15" borderId="0" xfId="0" applyNumberFormat="1" applyFont="1" applyFill="1" applyBorder="1"/>
    <xf numFmtId="0" fontId="25" fillId="15" borderId="0" xfId="0" applyFont="1" applyFill="1" applyBorder="1"/>
    <xf numFmtId="0" fontId="0" fillId="15" borderId="0" xfId="0" applyFont="1" applyFill="1" applyBorder="1" applyAlignment="1">
      <alignment horizontal="center"/>
    </xf>
    <xf numFmtId="2" fontId="0" fillId="15" borderId="0" xfId="0" applyNumberFormat="1" applyFont="1" applyFill="1" applyBorder="1"/>
    <xf numFmtId="3" fontId="9" fillId="15" borderId="4" xfId="0" applyNumberFormat="1" applyFont="1" applyFill="1" applyBorder="1" applyAlignment="1">
      <alignment horizontal="center"/>
    </xf>
    <xf numFmtId="0" fontId="0" fillId="15" borderId="6" xfId="0" applyFont="1" applyFill="1" applyBorder="1"/>
    <xf numFmtId="0" fontId="0" fillId="15" borderId="8" xfId="0" applyFont="1" applyFill="1" applyBorder="1"/>
    <xf numFmtId="0" fontId="26" fillId="0" borderId="0" xfId="0" applyFont="1"/>
    <xf numFmtId="0" fontId="28" fillId="0" borderId="0" xfId="0" applyFont="1"/>
    <xf numFmtId="3" fontId="28" fillId="0" borderId="4" xfId="0" applyNumberFormat="1" applyFont="1" applyBorder="1" applyAlignment="1">
      <alignment horizontal="center"/>
    </xf>
    <xf numFmtId="3" fontId="28" fillId="0" borderId="5" xfId="0" applyNumberFormat="1" applyFont="1" applyBorder="1"/>
    <xf numFmtId="0" fontId="26" fillId="0" borderId="0" xfId="0" applyFont="1" applyAlignment="1">
      <alignment horizontal="center"/>
    </xf>
    <xf numFmtId="3" fontId="26" fillId="0" borderId="4" xfId="0" applyNumberFormat="1" applyFont="1" applyBorder="1" applyAlignment="1">
      <alignment horizontal="center"/>
    </xf>
    <xf numFmtId="3" fontId="26" fillId="0" borderId="5" xfId="0" applyNumberFormat="1" applyFont="1" applyBorder="1" applyAlignment="1">
      <alignment horizontal="center"/>
    </xf>
    <xf numFmtId="0" fontId="28" fillId="0" borderId="0" xfId="0" applyFont="1" applyAlignment="1">
      <alignment horizontal="center"/>
    </xf>
    <xf numFmtId="0" fontId="15" fillId="0" borderId="0" xfId="5" applyFont="1"/>
    <xf numFmtId="1" fontId="0" fillId="0" borderId="0" xfId="0" applyNumberFormat="1" applyFont="1"/>
    <xf numFmtId="3" fontId="28" fillId="0" borderId="0" xfId="0" applyNumberFormat="1" applyFont="1" applyBorder="1" applyAlignment="1">
      <alignment horizontal="center"/>
    </xf>
    <xf numFmtId="3" fontId="28" fillId="0" borderId="5" xfId="0" applyNumberFormat="1" applyFont="1" applyBorder="1" applyAlignment="1">
      <alignment horizontal="center"/>
    </xf>
    <xf numFmtId="9" fontId="0" fillId="0" borderId="0" xfId="0" applyNumberFormat="1" applyFont="1"/>
    <xf numFmtId="0" fontId="28" fillId="0" borderId="0" xfId="0" applyFont="1" applyAlignment="1">
      <alignment horizontal="left"/>
    </xf>
    <xf numFmtId="3" fontId="28" fillId="0" borderId="6" xfId="0" applyNumberFormat="1" applyFont="1" applyBorder="1" applyAlignment="1">
      <alignment horizontal="center"/>
    </xf>
    <xf numFmtId="3" fontId="28" fillId="0" borderId="8" xfId="0" applyNumberFormat="1" applyFont="1" applyBorder="1"/>
    <xf numFmtId="0" fontId="0" fillId="14" borderId="2" xfId="0" applyFont="1" applyFill="1" applyBorder="1"/>
    <xf numFmtId="0" fontId="0" fillId="14" borderId="3" xfId="0" applyFont="1" applyFill="1" applyBorder="1"/>
    <xf numFmtId="0" fontId="0" fillId="14" borderId="0" xfId="0" applyFont="1" applyFill="1" applyBorder="1"/>
    <xf numFmtId="0" fontId="0" fillId="14" borderId="5" xfId="0" applyFont="1" applyFill="1" applyBorder="1"/>
    <xf numFmtId="0" fontId="3" fillId="14" borderId="4" xfId="0" applyFont="1" applyFill="1" applyBorder="1" applyAlignment="1">
      <alignment horizontal="left" vertical="center"/>
    </xf>
    <xf numFmtId="0" fontId="3" fillId="14" borderId="4" xfId="0" applyFont="1" applyFill="1" applyBorder="1"/>
    <xf numFmtId="0" fontId="0" fillId="14" borderId="4" xfId="0" applyFont="1" applyFill="1" applyBorder="1" applyAlignment="1"/>
    <xf numFmtId="0" fontId="0" fillId="14" borderId="7" xfId="0" applyFont="1" applyFill="1" applyBorder="1"/>
    <xf numFmtId="1" fontId="0" fillId="14" borderId="7" xfId="0" applyNumberFormat="1" applyFont="1" applyFill="1" applyBorder="1" applyAlignment="1">
      <alignment horizontal="right"/>
    </xf>
    <xf numFmtId="43" fontId="0" fillId="14" borderId="0" xfId="0" applyNumberFormat="1" applyFont="1" applyFill="1" applyBorder="1"/>
    <xf numFmtId="1" fontId="0" fillId="14" borderId="0" xfId="0" applyNumberFormat="1" applyFont="1" applyFill="1" applyBorder="1"/>
    <xf numFmtId="0" fontId="0" fillId="14" borderId="4" xfId="0" applyFont="1" applyFill="1" applyBorder="1"/>
    <xf numFmtId="168" fontId="0" fillId="14" borderId="0" xfId="0" applyNumberFormat="1" applyFont="1" applyFill="1" applyBorder="1"/>
    <xf numFmtId="0" fontId="0" fillId="14" borderId="0" xfId="0" applyFont="1" applyFill="1"/>
    <xf numFmtId="0" fontId="25" fillId="14" borderId="0" xfId="0" applyFont="1" applyFill="1" applyBorder="1"/>
    <xf numFmtId="2" fontId="0" fillId="14" borderId="0" xfId="0" applyNumberFormat="1" applyFont="1" applyFill="1" applyBorder="1"/>
    <xf numFmtId="3" fontId="9" fillId="14" borderId="4" xfId="0" applyNumberFormat="1" applyFont="1" applyFill="1" applyBorder="1" applyAlignment="1">
      <alignment horizontal="center"/>
    </xf>
    <xf numFmtId="0" fontId="0" fillId="14" borderId="6" xfId="0" applyFont="1" applyFill="1" applyBorder="1"/>
    <xf numFmtId="0" fontId="0" fillId="14" borderId="8" xfId="0" applyFont="1" applyFill="1" applyBorder="1"/>
    <xf numFmtId="0" fontId="11" fillId="0" borderId="0" xfId="1" applyFont="1"/>
    <xf numFmtId="3" fontId="0" fillId="0" borderId="0" xfId="0" applyNumberFormat="1" applyFont="1"/>
    <xf numFmtId="169" fontId="0" fillId="0" borderId="0" xfId="0" applyNumberFormat="1" applyFont="1"/>
    <xf numFmtId="0" fontId="3" fillId="0" borderId="0" xfId="0" applyFont="1"/>
    <xf numFmtId="170" fontId="0" fillId="0" borderId="0" xfId="0" applyNumberFormat="1" applyFont="1"/>
    <xf numFmtId="0" fontId="25" fillId="13" borderId="25" xfId="0" applyFont="1" applyFill="1" applyBorder="1"/>
    <xf numFmtId="1" fontId="0" fillId="13" borderId="11" xfId="0" applyNumberFormat="1" applyFont="1" applyFill="1" applyBorder="1"/>
    <xf numFmtId="0" fontId="0" fillId="13" borderId="17" xfId="0" applyFont="1" applyFill="1" applyBorder="1"/>
    <xf numFmtId="164" fontId="0" fillId="13" borderId="0" xfId="0" applyNumberFormat="1" applyFont="1" applyFill="1" applyBorder="1"/>
    <xf numFmtId="0" fontId="0" fillId="13" borderId="11" xfId="0" applyFont="1" applyFill="1" applyBorder="1"/>
    <xf numFmtId="0" fontId="0" fillId="15" borderId="0" xfId="0" applyFont="1" applyFill="1"/>
    <xf numFmtId="0" fontId="2" fillId="12" borderId="0" xfId="0" applyFont="1" applyFill="1" applyBorder="1"/>
    <xf numFmtId="0" fontId="0" fillId="12" borderId="0" xfId="0" applyFont="1" applyFill="1" applyBorder="1" applyAlignment="1">
      <alignment horizontal="center"/>
    </xf>
    <xf numFmtId="173" fontId="6" fillId="14" borderId="0" xfId="7" applyNumberFormat="1" applyFont="1" applyFill="1" applyBorder="1" applyAlignment="1" applyProtection="1">
      <alignment horizontal="center"/>
    </xf>
    <xf numFmtId="0" fontId="9" fillId="12" borderId="1" xfId="0" applyFont="1" applyFill="1" applyBorder="1"/>
    <xf numFmtId="0" fontId="1" fillId="12" borderId="2" xfId="0" applyFont="1" applyFill="1" applyBorder="1"/>
    <xf numFmtId="0" fontId="1" fillId="12" borderId="28" xfId="0" applyFont="1" applyFill="1" applyBorder="1"/>
    <xf numFmtId="0" fontId="1" fillId="12" borderId="4" xfId="0" applyFont="1" applyFill="1" applyBorder="1"/>
    <xf numFmtId="0" fontId="1" fillId="12" borderId="0" xfId="0" applyFont="1" applyFill="1" applyBorder="1"/>
    <xf numFmtId="173" fontId="1" fillId="10" borderId="9" xfId="7" applyNumberFormat="1" applyFont="1" applyFill="1" applyBorder="1" applyProtection="1">
      <protection locked="0"/>
    </xf>
    <xf numFmtId="0" fontId="1" fillId="12" borderId="19" xfId="0" applyFont="1" applyFill="1" applyBorder="1" applyAlignment="1">
      <alignment horizontal="left" vertical="center"/>
    </xf>
    <xf numFmtId="0" fontId="1" fillId="12" borderId="6" xfId="0" applyFont="1" applyFill="1" applyBorder="1"/>
    <xf numFmtId="0" fontId="1" fillId="12" borderId="7" xfId="0" applyFont="1" applyFill="1" applyBorder="1"/>
    <xf numFmtId="0" fontId="1" fillId="12" borderId="29" xfId="0" applyFont="1" applyFill="1" applyBorder="1"/>
    <xf numFmtId="0" fontId="9" fillId="15" borderId="1" xfId="0" applyFont="1" applyFill="1" applyBorder="1"/>
    <xf numFmtId="0" fontId="1" fillId="15" borderId="2" xfId="0" applyFont="1" applyFill="1" applyBorder="1"/>
    <xf numFmtId="0" fontId="1" fillId="15" borderId="28" xfId="0" applyFont="1" applyFill="1" applyBorder="1"/>
    <xf numFmtId="0" fontId="1" fillId="15" borderId="4" xfId="0" applyFont="1" applyFill="1" applyBorder="1"/>
    <xf numFmtId="0" fontId="1" fillId="15" borderId="0" xfId="0" applyFont="1" applyFill="1" applyBorder="1"/>
    <xf numFmtId="0" fontId="1" fillId="15" borderId="19" xfId="0" applyFont="1" applyFill="1" applyBorder="1" applyAlignment="1">
      <alignment horizontal="left" vertical="center"/>
    </xf>
    <xf numFmtId="0" fontId="1" fillId="15" borderId="6" xfId="0" applyFont="1" applyFill="1" applyBorder="1"/>
    <xf numFmtId="0" fontId="1" fillId="15" borderId="7" xfId="0" applyFont="1" applyFill="1" applyBorder="1"/>
    <xf numFmtId="0" fontId="1" fillId="15" borderId="29" xfId="0" applyFont="1" applyFill="1" applyBorder="1"/>
    <xf numFmtId="0" fontId="1" fillId="14" borderId="2" xfId="0" applyFont="1" applyFill="1" applyBorder="1"/>
    <xf numFmtId="0" fontId="1" fillId="14" borderId="4" xfId="0" applyFont="1" applyFill="1" applyBorder="1"/>
    <xf numFmtId="0" fontId="1" fillId="14" borderId="0" xfId="0" applyFont="1" applyFill="1" applyBorder="1"/>
    <xf numFmtId="0" fontId="1" fillId="10" borderId="9" xfId="0" applyFont="1" applyFill="1" applyBorder="1" applyProtection="1">
      <protection locked="0"/>
    </xf>
    <xf numFmtId="0" fontId="1" fillId="14" borderId="6" xfId="0" applyFont="1" applyFill="1" applyBorder="1"/>
    <xf numFmtId="0" fontId="1" fillId="14" borderId="7" xfId="0" applyFont="1" applyFill="1" applyBorder="1"/>
    <xf numFmtId="0" fontId="1" fillId="14" borderId="28" xfId="0" applyFont="1" applyFill="1" applyBorder="1"/>
    <xf numFmtId="0" fontId="1" fillId="14" borderId="19" xfId="0" applyFont="1" applyFill="1" applyBorder="1" applyAlignment="1">
      <alignment horizontal="left" vertical="center"/>
    </xf>
    <xf numFmtId="0" fontId="1" fillId="14" borderId="29" xfId="0" applyFont="1" applyFill="1" applyBorder="1"/>
    <xf numFmtId="0" fontId="30" fillId="11" borderId="0" xfId="0" applyFont="1" applyFill="1" applyBorder="1"/>
    <xf numFmtId="0" fontId="30" fillId="11" borderId="0" xfId="0" applyFont="1" applyFill="1" applyBorder="1" applyAlignment="1">
      <alignment horizontal="left"/>
    </xf>
    <xf numFmtId="3" fontId="30" fillId="11" borderId="0" xfId="0" applyNumberFormat="1" applyFont="1" applyFill="1" applyBorder="1" applyAlignment="1">
      <alignment horizontal="left"/>
    </xf>
    <xf numFmtId="9" fontId="30" fillId="11" borderId="0" xfId="6" applyFont="1" applyFill="1" applyBorder="1" applyAlignment="1">
      <alignment horizontal="left"/>
    </xf>
    <xf numFmtId="0" fontId="30" fillId="16" borderId="0" xfId="0" applyFont="1" applyFill="1"/>
    <xf numFmtId="0" fontId="30" fillId="13" borderId="0" xfId="0" applyFont="1" applyFill="1" applyBorder="1"/>
    <xf numFmtId="0" fontId="30" fillId="14" borderId="0" xfId="0" applyFont="1" applyFill="1" applyBorder="1"/>
    <xf numFmtId="0" fontId="30" fillId="15" borderId="0" xfId="0" applyFont="1" applyFill="1" applyBorder="1"/>
    <xf numFmtId="0" fontId="30" fillId="11" borderId="0" xfId="0" applyFont="1" applyFill="1"/>
    <xf numFmtId="0" fontId="30" fillId="11" borderId="0" xfId="0" applyFont="1" applyFill="1" applyAlignment="1"/>
    <xf numFmtId="0" fontId="32" fillId="11" borderId="0" xfId="5" applyFont="1" applyFill="1"/>
    <xf numFmtId="0" fontId="30" fillId="11" borderId="0" xfId="0" applyFont="1" applyFill="1" applyBorder="1" applyAlignment="1"/>
    <xf numFmtId="0" fontId="30" fillId="11" borderId="0" xfId="0" applyFont="1" applyFill="1" applyBorder="1" applyProtection="1">
      <protection locked="0"/>
    </xf>
    <xf numFmtId="0" fontId="30" fillId="13" borderId="36" xfId="0" applyFont="1" applyFill="1" applyBorder="1"/>
    <xf numFmtId="0" fontId="30" fillId="13" borderId="37" xfId="0" applyFont="1" applyFill="1" applyBorder="1"/>
    <xf numFmtId="0" fontId="30" fillId="11" borderId="36" xfId="0" applyFont="1" applyFill="1" applyBorder="1"/>
    <xf numFmtId="0" fontId="30" fillId="11" borderId="37" xfId="0" applyFont="1" applyFill="1" applyBorder="1"/>
    <xf numFmtId="0" fontId="30" fillId="11" borderId="38" xfId="0" applyFont="1" applyFill="1" applyBorder="1"/>
    <xf numFmtId="0" fontId="30" fillId="11" borderId="39" xfId="0" applyFont="1" applyFill="1" applyBorder="1"/>
    <xf numFmtId="0" fontId="30" fillId="11" borderId="40" xfId="0" applyFont="1" applyFill="1" applyBorder="1"/>
    <xf numFmtId="0" fontId="30" fillId="14" borderId="36" xfId="0" applyFont="1" applyFill="1" applyBorder="1"/>
    <xf numFmtId="0" fontId="30" fillId="14" borderId="37" xfId="0" applyFont="1" applyFill="1" applyBorder="1"/>
    <xf numFmtId="0" fontId="30" fillId="14" borderId="40" xfId="0" applyFont="1" applyFill="1" applyBorder="1"/>
    <xf numFmtId="0" fontId="30" fillId="15" borderId="36" xfId="0" applyFont="1" applyFill="1" applyBorder="1"/>
    <xf numFmtId="0" fontId="30" fillId="15" borderId="37" xfId="0" applyFont="1" applyFill="1" applyBorder="1"/>
    <xf numFmtId="0" fontId="30" fillId="11" borderId="39" xfId="0" applyFont="1" applyFill="1" applyBorder="1" applyAlignment="1">
      <alignment horizontal="left"/>
    </xf>
    <xf numFmtId="1" fontId="30" fillId="11" borderId="39" xfId="0" applyNumberFormat="1" applyFont="1" applyFill="1" applyBorder="1"/>
    <xf numFmtId="0" fontId="33" fillId="16" borderId="0" xfId="0" applyFont="1" applyFill="1" applyBorder="1" applyAlignment="1">
      <alignment horizontal="center" vertical="center"/>
    </xf>
    <xf numFmtId="0" fontId="30" fillId="14" borderId="36" xfId="0" applyFont="1" applyFill="1" applyBorder="1" applyAlignment="1">
      <alignment vertical="center"/>
    </xf>
    <xf numFmtId="0" fontId="30" fillId="14" borderId="0" xfId="0" applyFont="1" applyFill="1" applyBorder="1" applyAlignment="1">
      <alignment vertical="center"/>
    </xf>
    <xf numFmtId="9" fontId="30" fillId="14" borderId="0" xfId="6" applyFont="1" applyFill="1" applyBorder="1" applyAlignment="1">
      <alignment horizontal="center" vertical="center"/>
    </xf>
    <xf numFmtId="0" fontId="30" fillId="14" borderId="0" xfId="0" applyFont="1" applyFill="1" applyBorder="1" applyAlignment="1">
      <alignment horizontal="center" vertical="center"/>
    </xf>
    <xf numFmtId="3" fontId="30" fillId="14" borderId="0" xfId="0" applyNumberFormat="1" applyFont="1" applyFill="1" applyBorder="1" applyAlignment="1">
      <alignment horizontal="center" vertical="center"/>
    </xf>
    <xf numFmtId="44" fontId="30" fillId="14" borderId="0" xfId="8" applyFont="1" applyFill="1" applyBorder="1" applyAlignment="1">
      <alignment vertical="center"/>
    </xf>
    <xf numFmtId="0" fontId="30" fillId="14" borderId="38" xfId="0" applyFont="1" applyFill="1" applyBorder="1" applyAlignment="1">
      <alignment vertical="center"/>
    </xf>
    <xf numFmtId="0" fontId="30" fillId="14" borderId="39" xfId="0" applyFont="1" applyFill="1" applyBorder="1" applyAlignment="1">
      <alignment vertical="center"/>
    </xf>
    <xf numFmtId="1" fontId="30" fillId="14" borderId="39" xfId="0" applyNumberFormat="1" applyFont="1" applyFill="1" applyBorder="1" applyAlignment="1">
      <alignment horizontal="center" vertical="center"/>
    </xf>
    <xf numFmtId="0" fontId="30" fillId="15" borderId="36" xfId="0" applyFont="1" applyFill="1" applyBorder="1" applyAlignment="1">
      <alignment vertical="center"/>
    </xf>
    <xf numFmtId="0" fontId="30" fillId="15" borderId="0" xfId="0" applyFont="1" applyFill="1" applyBorder="1" applyAlignment="1">
      <alignment vertical="center"/>
    </xf>
    <xf numFmtId="9" fontId="30" fillId="15" borderId="0" xfId="6" applyFont="1" applyFill="1" applyBorder="1" applyAlignment="1">
      <alignment horizontal="center" vertical="center"/>
    </xf>
    <xf numFmtId="0" fontId="30" fillId="15" borderId="37" xfId="0" applyFont="1" applyFill="1" applyBorder="1" applyAlignment="1">
      <alignment vertical="center"/>
    </xf>
    <xf numFmtId="0" fontId="30" fillId="15" borderId="0" xfId="0" applyFont="1" applyFill="1" applyBorder="1" applyAlignment="1">
      <alignment horizontal="center" vertical="center"/>
    </xf>
    <xf numFmtId="3" fontId="30" fillId="15" borderId="0" xfId="0" applyNumberFormat="1" applyFont="1" applyFill="1" applyBorder="1" applyAlignment="1">
      <alignment horizontal="center" vertical="center"/>
    </xf>
    <xf numFmtId="0" fontId="30" fillId="15" borderId="38" xfId="0" applyFont="1" applyFill="1" applyBorder="1" applyAlignment="1">
      <alignment vertical="center"/>
    </xf>
    <xf numFmtId="0" fontId="30" fillId="15" borderId="39" xfId="0" applyFont="1" applyFill="1" applyBorder="1" applyAlignment="1">
      <alignment vertical="center"/>
    </xf>
    <xf numFmtId="0" fontId="30" fillId="15" borderId="40" xfId="0" applyFont="1" applyFill="1" applyBorder="1" applyAlignment="1">
      <alignment vertical="center"/>
    </xf>
    <xf numFmtId="0" fontId="30" fillId="13" borderId="36" xfId="0" applyFont="1" applyFill="1" applyBorder="1" applyAlignment="1">
      <alignment vertical="center"/>
    </xf>
    <xf numFmtId="0" fontId="30" fillId="13" borderId="0" xfId="0" applyFont="1" applyFill="1" applyBorder="1" applyAlignment="1">
      <alignment vertical="center"/>
    </xf>
    <xf numFmtId="9" fontId="30" fillId="13" borderId="0" xfId="6" applyFont="1" applyFill="1" applyBorder="1" applyAlignment="1">
      <alignment horizontal="center" vertical="center"/>
    </xf>
    <xf numFmtId="0" fontId="30" fillId="13" borderId="37" xfId="0" applyFont="1" applyFill="1" applyBorder="1" applyAlignment="1">
      <alignment vertical="center"/>
    </xf>
    <xf numFmtId="0" fontId="30" fillId="13" borderId="0" xfId="0" applyFont="1" applyFill="1" applyBorder="1" applyAlignment="1">
      <alignment horizontal="center" vertical="center"/>
    </xf>
    <xf numFmtId="3" fontId="30" fillId="13" borderId="0" xfId="0" applyNumberFormat="1" applyFont="1" applyFill="1" applyBorder="1" applyAlignment="1">
      <alignment horizontal="center" vertical="center"/>
    </xf>
    <xf numFmtId="44" fontId="30" fillId="13" borderId="0" xfId="8" applyFont="1" applyFill="1" applyBorder="1" applyAlignment="1">
      <alignment horizontal="center" vertical="center"/>
    </xf>
    <xf numFmtId="0" fontId="30" fillId="13" borderId="38" xfId="0" applyFont="1" applyFill="1" applyBorder="1" applyAlignment="1">
      <alignment vertical="center"/>
    </xf>
    <xf numFmtId="0" fontId="30" fillId="13" borderId="39" xfId="0" applyFont="1" applyFill="1" applyBorder="1" applyAlignment="1">
      <alignment vertical="center"/>
    </xf>
    <xf numFmtId="0" fontId="30" fillId="13" borderId="39" xfId="0" applyFont="1" applyFill="1" applyBorder="1" applyAlignment="1">
      <alignment horizontal="right" vertical="center"/>
    </xf>
    <xf numFmtId="0" fontId="30" fillId="13" borderId="40" xfId="0" applyFont="1" applyFill="1" applyBorder="1" applyAlignment="1">
      <alignment vertical="center"/>
    </xf>
    <xf numFmtId="2" fontId="0" fillId="0" borderId="0" xfId="0" applyNumberFormat="1" applyFont="1"/>
    <xf numFmtId="0" fontId="30" fillId="18" borderId="0" xfId="0" applyFont="1" applyFill="1"/>
    <xf numFmtId="0" fontId="30" fillId="16" borderId="0" xfId="0" applyFont="1" applyFill="1" applyBorder="1" applyAlignment="1">
      <alignment horizontal="center" vertical="center" wrapText="1"/>
    </xf>
    <xf numFmtId="0" fontId="33" fillId="18" borderId="0" xfId="0" applyFont="1" applyFill="1" applyAlignment="1">
      <alignment vertical="center" wrapText="1"/>
    </xf>
    <xf numFmtId="0" fontId="22" fillId="17" borderId="0" xfId="0" applyFont="1" applyFill="1" applyAlignment="1">
      <alignment horizontal="center"/>
    </xf>
    <xf numFmtId="0" fontId="20" fillId="0" borderId="0" xfId="0" applyFont="1" applyAlignment="1">
      <alignment horizontal="center"/>
    </xf>
    <xf numFmtId="0" fontId="7"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1" fillId="0" borderId="0" xfId="9" applyAlignment="1">
      <alignment horizontal="left" vertical="center"/>
    </xf>
    <xf numFmtId="0" fontId="7" fillId="0" borderId="0" xfId="0" applyFont="1" applyAlignment="1">
      <alignment horizontal="left" vertical="center"/>
    </xf>
    <xf numFmtId="0" fontId="21" fillId="0" borderId="0" xfId="9" applyAlignment="1">
      <alignment horizontal="left" vertical="center" wrapText="1"/>
    </xf>
    <xf numFmtId="0" fontId="21" fillId="0" borderId="0" xfId="9" applyAlignment="1">
      <alignment horizontal="left" wrapText="1"/>
    </xf>
    <xf numFmtId="0" fontId="0" fillId="0" borderId="0" xfId="0" applyAlignment="1">
      <alignment horizontal="left" wrapText="1"/>
    </xf>
    <xf numFmtId="0" fontId="17" fillId="0" borderId="0" xfId="0" applyFont="1" applyBorder="1" applyAlignment="1">
      <alignment horizontal="center" vertical="center"/>
    </xf>
    <xf numFmtId="0" fontId="9" fillId="14" borderId="18" xfId="0" applyFont="1" applyFill="1" applyBorder="1" applyAlignment="1">
      <alignment horizontal="center" wrapText="1"/>
    </xf>
    <xf numFmtId="0" fontId="5" fillId="0" borderId="9" xfId="0"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9" fillId="12" borderId="18" xfId="0" applyFont="1" applyFill="1" applyBorder="1" applyAlignment="1">
      <alignment horizontal="center" wrapText="1"/>
    </xf>
    <xf numFmtId="0" fontId="9" fillId="15" borderId="18" xfId="0" applyFont="1" applyFill="1" applyBorder="1" applyAlignment="1">
      <alignment horizontal="center" wrapText="1"/>
    </xf>
    <xf numFmtId="0" fontId="4" fillId="0" borderId="25" xfId="0" applyFont="1" applyFill="1" applyBorder="1" applyAlignment="1" applyProtection="1">
      <alignment horizontal="center"/>
      <protection locked="0"/>
    </xf>
    <xf numFmtId="0" fontId="5" fillId="0" borderId="17" xfId="0" applyFont="1" applyFill="1" applyBorder="1" applyAlignment="1" applyProtection="1">
      <alignment horizontal="center"/>
      <protection locked="0"/>
    </xf>
    <xf numFmtId="0" fontId="5" fillId="14" borderId="1" xfId="0" applyFont="1" applyFill="1" applyBorder="1" applyAlignment="1">
      <alignment horizontal="center"/>
    </xf>
    <xf numFmtId="0" fontId="5" fillId="14" borderId="2" xfId="0" applyFont="1" applyFill="1" applyBorder="1" applyAlignment="1">
      <alignment horizontal="center"/>
    </xf>
    <xf numFmtId="0" fontId="5" fillId="14" borderId="28" xfId="0" applyFont="1" applyFill="1" applyBorder="1" applyAlignment="1">
      <alignment horizontal="center"/>
    </xf>
    <xf numFmtId="0" fontId="5" fillId="11" borderId="0" xfId="0" applyFont="1" applyFill="1" applyBorder="1" applyAlignment="1">
      <alignment horizontal="left" wrapText="1"/>
    </xf>
    <xf numFmtId="0" fontId="5" fillId="11" borderId="19" xfId="0" applyFont="1" applyFill="1" applyBorder="1" applyAlignment="1">
      <alignment horizontal="left" wrapText="1"/>
    </xf>
    <xf numFmtId="0" fontId="5" fillId="11" borderId="0" xfId="0" applyFont="1" applyFill="1" applyBorder="1" applyAlignment="1">
      <alignment horizontal="left" vertical="center" wrapText="1"/>
    </xf>
    <xf numFmtId="0" fontId="5" fillId="11" borderId="19" xfId="0" applyFont="1" applyFill="1" applyBorder="1" applyAlignment="1">
      <alignment horizontal="left" vertical="center" wrapText="1"/>
    </xf>
    <xf numFmtId="0" fontId="5" fillId="11" borderId="0" xfId="0" applyFont="1" applyFill="1" applyBorder="1" applyAlignment="1">
      <alignment horizontal="left" vertical="top" wrapText="1"/>
    </xf>
    <xf numFmtId="0" fontId="5" fillId="11" borderId="19" xfId="0" applyFont="1" applyFill="1" applyBorder="1" applyAlignment="1">
      <alignment horizontal="left" vertical="top" wrapText="1"/>
    </xf>
    <xf numFmtId="0" fontId="29" fillId="11" borderId="18" xfId="0" applyFont="1" applyFill="1" applyBorder="1" applyAlignment="1">
      <alignment horizontal="center"/>
    </xf>
    <xf numFmtId="0" fontId="29" fillId="11" borderId="0" xfId="0" applyFont="1" applyFill="1" applyBorder="1" applyAlignment="1">
      <alignment horizontal="center"/>
    </xf>
    <xf numFmtId="0" fontId="29" fillId="11" borderId="19" xfId="0" applyFont="1" applyFill="1" applyBorder="1" applyAlignment="1">
      <alignment horizontal="center"/>
    </xf>
    <xf numFmtId="0" fontId="31" fillId="11" borderId="0" xfId="0" applyFont="1" applyFill="1" applyBorder="1" applyAlignment="1">
      <alignment horizontal="center" vertical="center"/>
    </xf>
    <xf numFmtId="0" fontId="33" fillId="11" borderId="33" xfId="0" applyFont="1" applyFill="1" applyBorder="1" applyAlignment="1">
      <alignment horizontal="center"/>
    </xf>
    <xf numFmtId="0" fontId="33" fillId="11" borderId="34" xfId="0" applyFont="1" applyFill="1" applyBorder="1" applyAlignment="1">
      <alignment horizontal="center"/>
    </xf>
    <xf numFmtId="0" fontId="33" fillId="11" borderId="35" xfId="0" applyFont="1" applyFill="1" applyBorder="1" applyAlignment="1">
      <alignment horizontal="center"/>
    </xf>
    <xf numFmtId="3" fontId="26" fillId="4" borderId="7" xfId="0" applyNumberFormat="1" applyFont="1" applyFill="1" applyBorder="1" applyAlignment="1">
      <alignment horizontal="center"/>
    </xf>
    <xf numFmtId="0" fontId="9" fillId="4" borderId="7" xfId="0" applyFont="1" applyFill="1" applyBorder="1" applyAlignment="1"/>
    <xf numFmtId="3" fontId="27" fillId="7" borderId="1" xfId="0" applyNumberFormat="1" applyFont="1" applyFill="1" applyBorder="1" applyAlignment="1">
      <alignment horizontal="center"/>
    </xf>
    <xf numFmtId="0" fontId="28" fillId="7" borderId="3" xfId="0" applyFont="1" applyFill="1" applyBorder="1" applyAlignment="1"/>
    <xf numFmtId="3" fontId="27" fillId="4" borderId="1" xfId="0" applyNumberFormat="1" applyFont="1" applyFill="1" applyBorder="1" applyAlignment="1">
      <alignment horizontal="center"/>
    </xf>
    <xf numFmtId="0" fontId="28" fillId="4" borderId="3" xfId="0" applyFont="1" applyFill="1" applyBorder="1" applyAlignment="1"/>
    <xf numFmtId="9" fontId="9" fillId="2" borderId="12" xfId="0" applyNumberFormat="1" applyFont="1" applyFill="1" applyBorder="1" applyAlignment="1">
      <alignment horizontal="center" vertical="center"/>
    </xf>
    <xf numFmtId="0" fontId="0" fillId="2" borderId="13" xfId="0" applyFont="1" applyFill="1" applyBorder="1" applyAlignment="1">
      <alignment horizontal="center" vertical="center"/>
    </xf>
    <xf numFmtId="0" fontId="0" fillId="0" borderId="0" xfId="0" applyFont="1" applyAlignment="1">
      <alignment horizontal="center"/>
    </xf>
    <xf numFmtId="3" fontId="26" fillId="7" borderId="7" xfId="0" applyNumberFormat="1" applyFont="1" applyFill="1" applyBorder="1" applyAlignment="1">
      <alignment horizontal="center"/>
    </xf>
    <xf numFmtId="0" fontId="26" fillId="7" borderId="7" xfId="0" applyFont="1" applyFill="1" applyBorder="1" applyAlignment="1"/>
    <xf numFmtId="0" fontId="12" fillId="5" borderId="0" xfId="1" applyFont="1" applyFill="1" applyBorder="1" applyAlignment="1" applyProtection="1">
      <alignment horizontal="right"/>
    </xf>
    <xf numFmtId="0" fontId="12" fillId="5" borderId="0" xfId="1" applyFont="1" applyFill="1" applyBorder="1" applyAlignment="1" applyProtection="1">
      <alignment horizontal="center"/>
    </xf>
    <xf numFmtId="0" fontId="8" fillId="6" borderId="0" xfId="1" applyFont="1" applyFill="1" applyBorder="1" applyAlignment="1" applyProtection="1">
      <alignment horizontal="center"/>
    </xf>
    <xf numFmtId="0" fontId="33" fillId="18" borderId="0" xfId="0" applyFont="1" applyFill="1" applyAlignment="1">
      <alignment horizontal="center" vertical="center" wrapText="1"/>
    </xf>
    <xf numFmtId="0" fontId="30" fillId="16" borderId="0" xfId="0" applyFont="1" applyFill="1" applyBorder="1" applyAlignment="1">
      <alignment horizontal="left" vertical="center" wrapText="1"/>
    </xf>
    <xf numFmtId="0" fontId="33" fillId="13" borderId="33" xfId="0" applyFont="1" applyFill="1" applyBorder="1" applyAlignment="1">
      <alignment horizontal="center" vertical="center" wrapText="1"/>
    </xf>
    <xf numFmtId="0" fontId="33" fillId="13" borderId="34" xfId="0" applyFont="1" applyFill="1" applyBorder="1" applyAlignment="1">
      <alignment horizontal="center" vertical="center" wrapText="1"/>
    </xf>
    <xf numFmtId="0" fontId="33" fillId="13" borderId="35" xfId="0" applyFont="1" applyFill="1" applyBorder="1" applyAlignment="1">
      <alignment horizontal="center" vertical="center" wrapText="1"/>
    </xf>
    <xf numFmtId="0" fontId="33" fillId="15" borderId="33" xfId="0" applyFont="1" applyFill="1" applyBorder="1" applyAlignment="1">
      <alignment horizontal="center" vertical="center" wrapText="1"/>
    </xf>
    <xf numFmtId="0" fontId="33" fillId="15" borderId="34" xfId="0" applyFont="1" applyFill="1" applyBorder="1" applyAlignment="1">
      <alignment horizontal="center" vertical="center" wrapText="1"/>
    </xf>
    <xf numFmtId="0" fontId="33" fillId="15" borderId="35" xfId="0" applyFont="1" applyFill="1" applyBorder="1" applyAlignment="1">
      <alignment horizontal="center" vertical="center" wrapText="1"/>
    </xf>
    <xf numFmtId="0" fontId="33" fillId="14" borderId="33" xfId="0" applyFont="1" applyFill="1" applyBorder="1" applyAlignment="1">
      <alignment horizontal="center" vertical="center" wrapText="1"/>
    </xf>
    <xf numFmtId="0" fontId="33" fillId="14" borderId="34" xfId="0" applyFont="1" applyFill="1" applyBorder="1" applyAlignment="1">
      <alignment horizontal="center" vertical="center" wrapText="1"/>
    </xf>
    <xf numFmtId="0" fontId="33" fillId="14" borderId="35" xfId="0" applyFont="1" applyFill="1" applyBorder="1" applyAlignment="1">
      <alignment horizontal="center" vertical="center" wrapText="1"/>
    </xf>
  </cellXfs>
  <cellStyles count="10">
    <cellStyle name="Comma" xfId="7" builtinId="3"/>
    <cellStyle name="Currency" xfId="8" builtinId="4"/>
    <cellStyle name="Currency 2" xfId="2"/>
    <cellStyle name="Hyperlink" xfId="9" builtinId="8"/>
    <cellStyle name="Normal" xfId="0" builtinId="0"/>
    <cellStyle name="Normal 2" xfId="1"/>
    <cellStyle name="Normal 2 2" xfId="3"/>
    <cellStyle name="Normal 3" xfId="4"/>
    <cellStyle name="Normal 4" xfId="5"/>
    <cellStyle name="Percent" xfId="6" builtinId="5"/>
  </cellStyles>
  <dxfs count="37">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7C80"/>
      <color rgb="FFC0C0C0"/>
      <color rgb="FFB8CCE4"/>
      <color rgb="FFFFCC99"/>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Output!$B$26</c:f>
          <c:strCache>
            <c:ptCount val="1"/>
            <c:pt idx="0">
              <c:v>Net Present Value (NPV)</c:v>
            </c:pt>
          </c:strCache>
        </c:strRef>
      </c:tx>
      <c:layout>
        <c:manualLayout>
          <c:xMode val="edge"/>
          <c:yMode val="edge"/>
          <c:x val="0.28747928161217706"/>
          <c:y val="2.2907341591446456E-2"/>
        </c:manualLayout>
      </c:layout>
      <c:overlay val="0"/>
      <c:txPr>
        <a:bodyPr/>
        <a:lstStyle/>
        <a:p>
          <a:pPr>
            <a:defRPr sz="3600"/>
          </a:pPr>
          <a:endParaRPr lang="en-US"/>
        </a:p>
      </c:txPr>
    </c:title>
    <c:autoTitleDeleted val="0"/>
    <c:plotArea>
      <c:layout/>
      <c:barChart>
        <c:barDir val="col"/>
        <c:grouping val="clustered"/>
        <c:varyColors val="0"/>
        <c:ser>
          <c:idx val="0"/>
          <c:order val="0"/>
          <c:spPr>
            <a:ln>
              <a:solidFill>
                <a:schemeClr val="bg1"/>
              </a:solidFill>
            </a:ln>
          </c:spPr>
          <c:invertIfNegative val="0"/>
          <c:dPt>
            <c:idx val="0"/>
            <c:invertIfNegative val="0"/>
            <c:bubble3D val="0"/>
            <c:spPr>
              <a:solidFill>
                <a:schemeClr val="accent6">
                  <a:lumMod val="60000"/>
                  <a:lumOff val="40000"/>
                </a:schemeClr>
              </a:solidFill>
              <a:ln>
                <a:solidFill>
                  <a:schemeClr val="bg1"/>
                </a:solidFill>
              </a:ln>
            </c:spPr>
            <c:extLst>
              <c:ext xmlns:c16="http://schemas.microsoft.com/office/drawing/2014/chart" uri="{C3380CC4-5D6E-409C-BE32-E72D297353CC}">
                <c16:uniqueId val="{00000001-FCE1-40EB-8FEA-8557002A01E7}"/>
              </c:ext>
            </c:extLst>
          </c:dPt>
          <c:dPt>
            <c:idx val="1"/>
            <c:invertIfNegative val="0"/>
            <c:bubble3D val="0"/>
            <c:spPr>
              <a:solidFill>
                <a:srgbClr val="B8CCE4"/>
              </a:solidFill>
              <a:ln>
                <a:solidFill>
                  <a:schemeClr val="bg1"/>
                </a:solidFill>
              </a:ln>
            </c:spPr>
            <c:extLst>
              <c:ext xmlns:c16="http://schemas.microsoft.com/office/drawing/2014/chart" uri="{C3380CC4-5D6E-409C-BE32-E72D297353CC}">
                <c16:uniqueId val="{00000003-FCE1-40EB-8FEA-8557002A01E7}"/>
              </c:ext>
            </c:extLst>
          </c:dPt>
          <c:dPt>
            <c:idx val="2"/>
            <c:invertIfNegative val="0"/>
            <c:bubble3D val="0"/>
            <c:spPr>
              <a:solidFill>
                <a:srgbClr val="C0C0C0"/>
              </a:solidFill>
              <a:ln>
                <a:solidFill>
                  <a:schemeClr val="bg1"/>
                </a:solidFill>
              </a:ln>
            </c:spPr>
            <c:extLst>
              <c:ext xmlns:c16="http://schemas.microsoft.com/office/drawing/2014/chart" uri="{C3380CC4-5D6E-409C-BE32-E72D297353CC}">
                <c16:uniqueId val="{00000005-FCE1-40EB-8FEA-8557002A01E7}"/>
              </c:ext>
            </c:extLst>
          </c:dPt>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'Cashflow Calculation'!$E$186:$E$188</c:f>
              <c:strCache>
                <c:ptCount val="3"/>
                <c:pt idx="0">
                  <c:v>Solar powered irrigation system</c:v>
                </c:pt>
                <c:pt idx="1">
                  <c:v>Grid powered irrigation system</c:v>
                </c:pt>
                <c:pt idx="2">
                  <c:v>Diesel powered irrigation system</c:v>
                </c:pt>
              </c:strCache>
            </c:strRef>
          </c:cat>
          <c:val>
            <c:numRef>
              <c:f>'Cashflow Calculation'!$F$186:$F$188</c:f>
              <c:numCache>
                <c:formatCode>#,##0</c:formatCode>
                <c:ptCount val="3"/>
                <c:pt idx="0">
                  <c:v>0</c:v>
                </c:pt>
                <c:pt idx="1">
                  <c:v>0</c:v>
                </c:pt>
                <c:pt idx="2" formatCode="0">
                  <c:v>0</c:v>
                </c:pt>
              </c:numCache>
            </c:numRef>
          </c:val>
          <c:extLst>
            <c:ext xmlns:c16="http://schemas.microsoft.com/office/drawing/2014/chart" uri="{C3380CC4-5D6E-409C-BE32-E72D297353CC}">
              <c16:uniqueId val="{00000006-FCE1-40EB-8FEA-8557002A01E7}"/>
            </c:ext>
          </c:extLst>
        </c:ser>
        <c:dLbls>
          <c:dLblPos val="outEnd"/>
          <c:showLegendKey val="0"/>
          <c:showVal val="1"/>
          <c:showCatName val="0"/>
          <c:showSerName val="0"/>
          <c:showPercent val="0"/>
          <c:showBubbleSize val="0"/>
        </c:dLbls>
        <c:gapWidth val="150"/>
        <c:axId val="203609624"/>
        <c:axId val="203613152"/>
      </c:barChart>
      <c:catAx>
        <c:axId val="203609624"/>
        <c:scaling>
          <c:orientation val="minMax"/>
        </c:scaling>
        <c:delete val="0"/>
        <c:axPos val="b"/>
        <c:numFmt formatCode="General" sourceLinked="0"/>
        <c:majorTickMark val="out"/>
        <c:minorTickMark val="none"/>
        <c:tickLblPos val="nextTo"/>
        <c:crossAx val="203613152"/>
        <c:crosses val="autoZero"/>
        <c:auto val="1"/>
        <c:lblAlgn val="ctr"/>
        <c:lblOffset val="100"/>
        <c:noMultiLvlLbl val="0"/>
      </c:catAx>
      <c:valAx>
        <c:axId val="203613152"/>
        <c:scaling>
          <c:orientation val="minMax"/>
        </c:scaling>
        <c:delete val="0"/>
        <c:axPos val="l"/>
        <c:title>
          <c:tx>
            <c:strRef>
              <c:f>'Cashflow Calculation'!$E$189</c:f>
              <c:strCache>
                <c:ptCount val="1"/>
                <c:pt idx="0">
                  <c:v> </c:v>
                </c:pt>
              </c:strCache>
            </c:strRef>
          </c:tx>
          <c:layout/>
          <c:overlay val="0"/>
          <c:txPr>
            <a:bodyPr rot="-5400000" vert="horz"/>
            <a:lstStyle/>
            <a:p>
              <a:pPr>
                <a:defRPr sz="2400"/>
              </a:pPr>
              <a:endParaRPr lang="en-US"/>
            </a:p>
          </c:txPr>
        </c:title>
        <c:numFmt formatCode="#,##0" sourceLinked="1"/>
        <c:majorTickMark val="out"/>
        <c:minorTickMark val="none"/>
        <c:tickLblPos val="nextTo"/>
        <c:crossAx val="203609624"/>
        <c:crosses val="autoZero"/>
        <c:crossBetween val="between"/>
      </c:valAx>
    </c:plotArea>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Output!$B$24</c:f>
          <c:strCache>
            <c:ptCount val="1"/>
            <c:pt idx="0">
              <c:v>Internal Rate of Return (IRR)</c:v>
            </c:pt>
          </c:strCache>
        </c:strRef>
      </c:tx>
      <c:layout>
        <c:manualLayout>
          <c:xMode val="edge"/>
          <c:yMode val="edge"/>
          <c:x val="0.20101433909630237"/>
          <c:y val="2.2948938611589215E-2"/>
        </c:manualLayout>
      </c:layout>
      <c:overlay val="0"/>
      <c:txPr>
        <a:bodyPr/>
        <a:lstStyle/>
        <a:p>
          <a:pPr>
            <a:defRPr sz="3600"/>
          </a:pPr>
          <a:endParaRPr lang="en-US"/>
        </a:p>
      </c:txPr>
    </c:title>
    <c:autoTitleDeleted val="0"/>
    <c:plotArea>
      <c:layout/>
      <c:barChart>
        <c:barDir val="col"/>
        <c:grouping val="clustered"/>
        <c:varyColors val="0"/>
        <c:ser>
          <c:idx val="0"/>
          <c:order val="0"/>
          <c:spPr>
            <a:ln>
              <a:solidFill>
                <a:schemeClr val="bg1"/>
              </a:solidFill>
            </a:ln>
          </c:spPr>
          <c:invertIfNegative val="0"/>
          <c:dPt>
            <c:idx val="0"/>
            <c:invertIfNegative val="0"/>
            <c:bubble3D val="0"/>
            <c:spPr>
              <a:solidFill>
                <a:srgbClr val="FFCC99"/>
              </a:solidFill>
              <a:ln>
                <a:solidFill>
                  <a:schemeClr val="bg1"/>
                </a:solidFill>
              </a:ln>
            </c:spPr>
            <c:extLst>
              <c:ext xmlns:c16="http://schemas.microsoft.com/office/drawing/2014/chart" uri="{C3380CC4-5D6E-409C-BE32-E72D297353CC}">
                <c16:uniqueId val="{00000001-11C4-4153-B483-C07C12FEA9BE}"/>
              </c:ext>
            </c:extLst>
          </c:dPt>
          <c:dPt>
            <c:idx val="1"/>
            <c:invertIfNegative val="0"/>
            <c:bubble3D val="0"/>
            <c:spPr>
              <a:solidFill>
                <a:srgbClr val="B8CCE4"/>
              </a:solidFill>
              <a:ln>
                <a:solidFill>
                  <a:schemeClr val="bg1"/>
                </a:solidFill>
              </a:ln>
            </c:spPr>
            <c:extLst>
              <c:ext xmlns:c16="http://schemas.microsoft.com/office/drawing/2014/chart" uri="{C3380CC4-5D6E-409C-BE32-E72D297353CC}">
                <c16:uniqueId val="{00000003-11C4-4153-B483-C07C12FEA9BE}"/>
              </c:ext>
            </c:extLst>
          </c:dPt>
          <c:dPt>
            <c:idx val="2"/>
            <c:invertIfNegative val="0"/>
            <c:bubble3D val="0"/>
            <c:spPr>
              <a:solidFill>
                <a:srgbClr val="C0C0C0"/>
              </a:solidFill>
              <a:ln>
                <a:solidFill>
                  <a:schemeClr val="bg1"/>
                </a:solidFill>
              </a:ln>
            </c:spPr>
            <c:extLst>
              <c:ext xmlns:c16="http://schemas.microsoft.com/office/drawing/2014/chart" uri="{C3380CC4-5D6E-409C-BE32-E72D297353CC}">
                <c16:uniqueId val="{00000005-11C4-4153-B483-C07C12FEA9BE}"/>
              </c:ext>
            </c:extLst>
          </c:dPt>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'Cashflow Calculation'!$H$186:$H$188</c:f>
              <c:strCache>
                <c:ptCount val="3"/>
                <c:pt idx="0">
                  <c:v>Solar powered irrigation system</c:v>
                </c:pt>
                <c:pt idx="1">
                  <c:v>Grid powered irrigation system</c:v>
                </c:pt>
                <c:pt idx="2">
                  <c:v>Diesel powered irrigation system</c:v>
                </c:pt>
              </c:strCache>
            </c:strRef>
          </c:cat>
          <c:val>
            <c:numRef>
              <c:f>'Cashflow Calculation'!$I$186:$I$188</c:f>
              <c:numCache>
                <c:formatCode>0%</c:formatCode>
                <c:ptCount val="3"/>
                <c:pt idx="0" formatCode="0.0%">
                  <c:v>0</c:v>
                </c:pt>
                <c:pt idx="1">
                  <c:v>0</c:v>
                </c:pt>
                <c:pt idx="2">
                  <c:v>0</c:v>
                </c:pt>
              </c:numCache>
            </c:numRef>
          </c:val>
          <c:extLst>
            <c:ext xmlns:c16="http://schemas.microsoft.com/office/drawing/2014/chart" uri="{C3380CC4-5D6E-409C-BE32-E72D297353CC}">
              <c16:uniqueId val="{00000006-11C4-4153-B483-C07C12FEA9BE}"/>
            </c:ext>
          </c:extLst>
        </c:ser>
        <c:dLbls>
          <c:dLblPos val="inEnd"/>
          <c:showLegendKey val="0"/>
          <c:showVal val="1"/>
          <c:showCatName val="0"/>
          <c:showSerName val="0"/>
          <c:showPercent val="0"/>
          <c:showBubbleSize val="0"/>
        </c:dLbls>
        <c:gapWidth val="150"/>
        <c:axId val="203610408"/>
        <c:axId val="202298808"/>
      </c:barChart>
      <c:catAx>
        <c:axId val="203610408"/>
        <c:scaling>
          <c:orientation val="minMax"/>
        </c:scaling>
        <c:delete val="0"/>
        <c:axPos val="b"/>
        <c:numFmt formatCode="General" sourceLinked="0"/>
        <c:majorTickMark val="out"/>
        <c:minorTickMark val="none"/>
        <c:tickLblPos val="nextTo"/>
        <c:crossAx val="202298808"/>
        <c:crosses val="autoZero"/>
        <c:auto val="1"/>
        <c:lblAlgn val="ctr"/>
        <c:lblOffset val="100"/>
        <c:noMultiLvlLbl val="0"/>
      </c:catAx>
      <c:valAx>
        <c:axId val="202298808"/>
        <c:scaling>
          <c:orientation val="minMax"/>
        </c:scaling>
        <c:delete val="0"/>
        <c:axPos val="l"/>
        <c:numFmt formatCode="0%" sourceLinked="0"/>
        <c:majorTickMark val="out"/>
        <c:minorTickMark val="none"/>
        <c:tickLblPos val="nextTo"/>
        <c:crossAx val="203610408"/>
        <c:crosses val="autoZero"/>
        <c:crossBetween val="between"/>
      </c:valAx>
    </c:plotArea>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Output!$B$30</c:f>
          <c:strCache>
            <c:ptCount val="1"/>
            <c:pt idx="0">
              <c:v>System Life Cycle Costs (25 years)</c:v>
            </c:pt>
          </c:strCache>
        </c:strRef>
      </c:tx>
      <c:layout>
        <c:manualLayout>
          <c:xMode val="edge"/>
          <c:yMode val="edge"/>
          <c:x val="0.13643332333381161"/>
          <c:y val="1.1866530497450565E-2"/>
        </c:manualLayout>
      </c:layout>
      <c:overlay val="0"/>
      <c:txPr>
        <a:bodyPr/>
        <a:lstStyle/>
        <a:p>
          <a:pPr>
            <a:defRPr sz="3600"/>
          </a:pPr>
          <a:endParaRPr lang="en-US"/>
        </a:p>
      </c:txPr>
    </c:title>
    <c:autoTitleDeleted val="0"/>
    <c:plotArea>
      <c:layout/>
      <c:barChart>
        <c:barDir val="col"/>
        <c:grouping val="clustered"/>
        <c:varyColors val="0"/>
        <c:ser>
          <c:idx val="0"/>
          <c:order val="0"/>
          <c:spPr>
            <a:ln>
              <a:solidFill>
                <a:schemeClr val="bg1"/>
              </a:solidFill>
            </a:ln>
          </c:spPr>
          <c:invertIfNegative val="0"/>
          <c:dPt>
            <c:idx val="0"/>
            <c:invertIfNegative val="0"/>
            <c:bubble3D val="0"/>
            <c:spPr>
              <a:solidFill>
                <a:srgbClr val="FFCC99"/>
              </a:solidFill>
              <a:ln>
                <a:solidFill>
                  <a:schemeClr val="bg1"/>
                </a:solidFill>
              </a:ln>
            </c:spPr>
            <c:extLst>
              <c:ext xmlns:c16="http://schemas.microsoft.com/office/drawing/2014/chart" uri="{C3380CC4-5D6E-409C-BE32-E72D297353CC}">
                <c16:uniqueId val="{00000001-42E2-4F8E-B274-C6509290F5D8}"/>
              </c:ext>
            </c:extLst>
          </c:dPt>
          <c:dPt>
            <c:idx val="1"/>
            <c:invertIfNegative val="0"/>
            <c:bubble3D val="0"/>
            <c:spPr>
              <a:solidFill>
                <a:srgbClr val="B8CCE4"/>
              </a:solidFill>
              <a:ln>
                <a:solidFill>
                  <a:schemeClr val="bg1"/>
                </a:solidFill>
              </a:ln>
            </c:spPr>
            <c:extLst>
              <c:ext xmlns:c16="http://schemas.microsoft.com/office/drawing/2014/chart" uri="{C3380CC4-5D6E-409C-BE32-E72D297353CC}">
                <c16:uniqueId val="{00000003-42E2-4F8E-B274-C6509290F5D8}"/>
              </c:ext>
            </c:extLst>
          </c:dPt>
          <c:dPt>
            <c:idx val="2"/>
            <c:invertIfNegative val="0"/>
            <c:bubble3D val="0"/>
            <c:spPr>
              <a:solidFill>
                <a:srgbClr val="C0C0C0"/>
              </a:solidFill>
              <a:ln>
                <a:solidFill>
                  <a:schemeClr val="bg1"/>
                </a:solidFill>
              </a:ln>
            </c:spPr>
            <c:extLst>
              <c:ext xmlns:c16="http://schemas.microsoft.com/office/drawing/2014/chart" uri="{C3380CC4-5D6E-409C-BE32-E72D297353CC}">
                <c16:uniqueId val="{00000005-42E2-4F8E-B274-C6509290F5D8}"/>
              </c:ext>
            </c:extLst>
          </c:dPt>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'Cashflow Calculation'!$K$186:$K$188</c:f>
              <c:strCache>
                <c:ptCount val="3"/>
                <c:pt idx="0">
                  <c:v>Solar powered irrigation system</c:v>
                </c:pt>
                <c:pt idx="1">
                  <c:v>Grid powered irrigation system</c:v>
                </c:pt>
                <c:pt idx="2">
                  <c:v>Diesel powered irrigation system</c:v>
                </c:pt>
              </c:strCache>
            </c:strRef>
          </c:cat>
          <c:val>
            <c:numRef>
              <c:f>'Cashflow Calculation'!$L$186:$L$188</c:f>
              <c:numCache>
                <c:formatCode>#,##0</c:formatCode>
                <c:ptCount val="3"/>
                <c:pt idx="0">
                  <c:v>0</c:v>
                </c:pt>
                <c:pt idx="1">
                  <c:v>0</c:v>
                </c:pt>
                <c:pt idx="2" formatCode="0">
                  <c:v>0</c:v>
                </c:pt>
              </c:numCache>
            </c:numRef>
          </c:val>
          <c:extLst>
            <c:ext xmlns:c16="http://schemas.microsoft.com/office/drawing/2014/chart" uri="{C3380CC4-5D6E-409C-BE32-E72D297353CC}">
              <c16:uniqueId val="{00000006-42E2-4F8E-B274-C6509290F5D8}"/>
            </c:ext>
          </c:extLst>
        </c:ser>
        <c:dLbls>
          <c:showLegendKey val="0"/>
          <c:showVal val="0"/>
          <c:showCatName val="0"/>
          <c:showSerName val="0"/>
          <c:showPercent val="0"/>
          <c:showBubbleSize val="0"/>
        </c:dLbls>
        <c:gapWidth val="150"/>
        <c:axId val="205315912"/>
        <c:axId val="205315128"/>
      </c:barChart>
      <c:catAx>
        <c:axId val="205315912"/>
        <c:scaling>
          <c:orientation val="minMax"/>
        </c:scaling>
        <c:delete val="0"/>
        <c:axPos val="b"/>
        <c:numFmt formatCode="General" sourceLinked="0"/>
        <c:majorTickMark val="out"/>
        <c:minorTickMark val="none"/>
        <c:tickLblPos val="nextTo"/>
        <c:crossAx val="205315128"/>
        <c:crosses val="autoZero"/>
        <c:auto val="1"/>
        <c:lblAlgn val="ctr"/>
        <c:lblOffset val="100"/>
        <c:noMultiLvlLbl val="0"/>
      </c:catAx>
      <c:valAx>
        <c:axId val="205315128"/>
        <c:scaling>
          <c:orientation val="minMax"/>
        </c:scaling>
        <c:delete val="0"/>
        <c:axPos val="l"/>
        <c:title>
          <c:tx>
            <c:strRef>
              <c:f>'Cashflow Calculation'!$K$189</c:f>
              <c:strCache>
                <c:ptCount val="1"/>
                <c:pt idx="0">
                  <c:v> </c:v>
                </c:pt>
              </c:strCache>
            </c:strRef>
          </c:tx>
          <c:layout/>
          <c:overlay val="0"/>
          <c:txPr>
            <a:bodyPr rot="-5400000" vert="horz"/>
            <a:lstStyle/>
            <a:p>
              <a:pPr>
                <a:defRPr sz="2400"/>
              </a:pPr>
              <a:endParaRPr lang="en-US"/>
            </a:p>
          </c:txPr>
        </c:title>
        <c:numFmt formatCode="#,##0" sourceLinked="1"/>
        <c:majorTickMark val="out"/>
        <c:minorTickMark val="none"/>
        <c:tickLblPos val="nextTo"/>
        <c:crossAx val="205315912"/>
        <c:crosses val="autoZero"/>
        <c:crossBetween val="between"/>
      </c:valAx>
    </c:plotArea>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Output!$B$28</c:f>
          <c:strCache>
            <c:ptCount val="1"/>
            <c:pt idx="0">
              <c:v>Accumulated cash flow after Year 25</c:v>
            </c:pt>
          </c:strCache>
        </c:strRef>
      </c:tx>
      <c:layout>
        <c:manualLayout>
          <c:xMode val="edge"/>
          <c:yMode val="edge"/>
          <c:x val="0.17732870235588569"/>
          <c:y val="3.2330771344285053E-2"/>
        </c:manualLayout>
      </c:layout>
      <c:overlay val="0"/>
      <c:txPr>
        <a:bodyPr/>
        <a:lstStyle/>
        <a:p>
          <a:pPr>
            <a:defRPr sz="3600"/>
          </a:pPr>
          <a:endParaRPr lang="en-US"/>
        </a:p>
      </c:txPr>
    </c:title>
    <c:autoTitleDeleted val="0"/>
    <c:plotArea>
      <c:layout/>
      <c:barChart>
        <c:barDir val="col"/>
        <c:grouping val="clustered"/>
        <c:varyColors val="0"/>
        <c:ser>
          <c:idx val="0"/>
          <c:order val="0"/>
          <c:spPr>
            <a:ln>
              <a:solidFill>
                <a:schemeClr val="bg1"/>
              </a:solidFill>
            </a:ln>
          </c:spPr>
          <c:invertIfNegative val="0"/>
          <c:dPt>
            <c:idx val="0"/>
            <c:invertIfNegative val="0"/>
            <c:bubble3D val="0"/>
            <c:spPr>
              <a:solidFill>
                <a:srgbClr val="FFCC99"/>
              </a:solidFill>
              <a:ln>
                <a:solidFill>
                  <a:schemeClr val="bg1"/>
                </a:solidFill>
              </a:ln>
            </c:spPr>
            <c:extLst>
              <c:ext xmlns:c16="http://schemas.microsoft.com/office/drawing/2014/chart" uri="{C3380CC4-5D6E-409C-BE32-E72D297353CC}">
                <c16:uniqueId val="{00000001-4711-4A46-AAA6-DB74B00C9EB7}"/>
              </c:ext>
            </c:extLst>
          </c:dPt>
          <c:dPt>
            <c:idx val="1"/>
            <c:invertIfNegative val="0"/>
            <c:bubble3D val="0"/>
            <c:spPr>
              <a:solidFill>
                <a:srgbClr val="B8CCE4"/>
              </a:solidFill>
              <a:ln>
                <a:solidFill>
                  <a:schemeClr val="bg1"/>
                </a:solidFill>
              </a:ln>
            </c:spPr>
            <c:extLst>
              <c:ext xmlns:c16="http://schemas.microsoft.com/office/drawing/2014/chart" uri="{C3380CC4-5D6E-409C-BE32-E72D297353CC}">
                <c16:uniqueId val="{00000003-4711-4A46-AAA6-DB74B00C9EB7}"/>
              </c:ext>
            </c:extLst>
          </c:dPt>
          <c:dPt>
            <c:idx val="2"/>
            <c:invertIfNegative val="0"/>
            <c:bubble3D val="0"/>
            <c:spPr>
              <a:solidFill>
                <a:srgbClr val="C0C0C0"/>
              </a:solidFill>
              <a:ln>
                <a:solidFill>
                  <a:schemeClr val="bg1"/>
                </a:solidFill>
              </a:ln>
            </c:spPr>
            <c:extLst>
              <c:ext xmlns:c16="http://schemas.microsoft.com/office/drawing/2014/chart" uri="{C3380CC4-5D6E-409C-BE32-E72D297353CC}">
                <c16:uniqueId val="{00000005-4711-4A46-AAA6-DB74B00C9EB7}"/>
              </c:ext>
            </c:extLst>
          </c:dPt>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'Cashflow Calculation'!$N$186:$N$188</c:f>
              <c:strCache>
                <c:ptCount val="3"/>
                <c:pt idx="0">
                  <c:v>Solar powered irrigation system</c:v>
                </c:pt>
                <c:pt idx="1">
                  <c:v>Grid powered irrigation system</c:v>
                </c:pt>
                <c:pt idx="2">
                  <c:v>Diesel powered irrigation system</c:v>
                </c:pt>
              </c:strCache>
            </c:strRef>
          </c:cat>
          <c:val>
            <c:numRef>
              <c:f>'Cashflow Calculation'!$S$186:$S$188</c:f>
              <c:numCache>
                <c:formatCode>_(* #,##0.00_);_(* \(#,##0.00\);_(* "-"??_);_(@_)</c:formatCode>
                <c:ptCount val="3"/>
                <c:pt idx="0">
                  <c:v>0</c:v>
                </c:pt>
                <c:pt idx="1">
                  <c:v>0</c:v>
                </c:pt>
                <c:pt idx="2">
                  <c:v>0</c:v>
                </c:pt>
              </c:numCache>
            </c:numRef>
          </c:val>
          <c:extLst>
            <c:ext xmlns:c16="http://schemas.microsoft.com/office/drawing/2014/chart" uri="{C3380CC4-5D6E-409C-BE32-E72D297353CC}">
              <c16:uniqueId val="{00000006-4711-4A46-AAA6-DB74B00C9EB7}"/>
            </c:ext>
          </c:extLst>
        </c:ser>
        <c:dLbls>
          <c:dLblPos val="outEnd"/>
          <c:showLegendKey val="0"/>
          <c:showVal val="1"/>
          <c:showCatName val="0"/>
          <c:showSerName val="0"/>
          <c:showPercent val="0"/>
          <c:showBubbleSize val="0"/>
        </c:dLbls>
        <c:gapWidth val="150"/>
        <c:axId val="205314344"/>
        <c:axId val="205310424"/>
      </c:barChart>
      <c:catAx>
        <c:axId val="205314344"/>
        <c:scaling>
          <c:orientation val="minMax"/>
        </c:scaling>
        <c:delete val="0"/>
        <c:axPos val="b"/>
        <c:numFmt formatCode="General" sourceLinked="0"/>
        <c:majorTickMark val="out"/>
        <c:minorTickMark val="none"/>
        <c:tickLblPos val="nextTo"/>
        <c:crossAx val="205310424"/>
        <c:crosses val="autoZero"/>
        <c:auto val="1"/>
        <c:lblAlgn val="ctr"/>
        <c:lblOffset val="100"/>
        <c:noMultiLvlLbl val="0"/>
      </c:catAx>
      <c:valAx>
        <c:axId val="205310424"/>
        <c:scaling>
          <c:orientation val="minMax"/>
        </c:scaling>
        <c:delete val="0"/>
        <c:axPos val="l"/>
        <c:title>
          <c:tx>
            <c:strRef>
              <c:f>Input!$E$8</c:f>
              <c:strCache>
                <c:ptCount val="1"/>
              </c:strCache>
            </c:strRef>
          </c:tx>
          <c:layout/>
          <c:overlay val="0"/>
          <c:txPr>
            <a:bodyPr rot="-5400000" vert="horz"/>
            <a:lstStyle/>
            <a:p>
              <a:pPr>
                <a:defRPr sz="2400"/>
              </a:pPr>
              <a:endParaRPr lang="en-US"/>
            </a:p>
          </c:txPr>
        </c:title>
        <c:numFmt formatCode="_(* #,##0.00_);_(* \(#,##0.00\);_(* &quot;-&quot;??_);_(@_)" sourceLinked="1"/>
        <c:majorTickMark val="out"/>
        <c:minorTickMark val="none"/>
        <c:tickLblPos val="nextTo"/>
        <c:crossAx val="205314344"/>
        <c:crosses val="autoZero"/>
        <c:crossBetween val="between"/>
      </c:valAx>
    </c:plotArea>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'Cashflow Calculation'!$E$190</c:f>
          <c:strCache>
            <c:ptCount val="1"/>
            <c:pt idx="0">
              <c:v>Comparative accumulated income and system costs over first 10 years in  </c:v>
            </c:pt>
          </c:strCache>
        </c:strRef>
      </c:tx>
      <c:layout>
        <c:manualLayout>
          <c:xMode val="edge"/>
          <c:yMode val="edge"/>
          <c:x val="0.15446318298552095"/>
          <c:y val="1.6337225088243281E-2"/>
        </c:manualLayout>
      </c:layout>
      <c:overlay val="0"/>
      <c:txPr>
        <a:bodyPr/>
        <a:lstStyle/>
        <a:p>
          <a:pPr>
            <a:defRPr sz="3600"/>
          </a:pPr>
          <a:endParaRPr lang="en-US"/>
        </a:p>
      </c:txPr>
    </c:title>
    <c:autoTitleDeleted val="0"/>
    <c:plotArea>
      <c:layout>
        <c:manualLayout>
          <c:layoutTarget val="inner"/>
          <c:xMode val="edge"/>
          <c:yMode val="edge"/>
          <c:x val="7.7682977866683572E-2"/>
          <c:y val="9.5852706787110067E-2"/>
          <c:w val="0.90403889882818089"/>
          <c:h val="0.82594459652624919"/>
        </c:manualLayout>
      </c:layout>
      <c:scatterChart>
        <c:scatterStyle val="smoothMarker"/>
        <c:varyColors val="0"/>
        <c:ser>
          <c:idx val="2"/>
          <c:order val="0"/>
          <c:tx>
            <c:v>Capital Investment</c:v>
          </c:tx>
          <c:spPr>
            <a:ln w="63500"/>
          </c:spPr>
          <c:xVal>
            <c:numRef>
              <c:f>'Cashflow Calculation'!$D$10:$N$10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'Cashflow Calculation'!$D$13:$N$13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0-A4BD-4930-B076-35159D655C48}"/>
            </c:ext>
          </c:extLst>
        </c:ser>
        <c:ser>
          <c:idx val="0"/>
          <c:order val="1"/>
          <c:tx>
            <c:strRef>
              <c:f>Input!$D$28</c:f>
              <c:strCache>
                <c:ptCount val="1"/>
                <c:pt idx="0">
                  <c:v>Solar powered irrigation system</c:v>
                </c:pt>
              </c:strCache>
            </c:strRef>
          </c:tx>
          <c:spPr>
            <a:ln w="63500">
              <a:solidFill>
                <a:srgbClr val="FFCC99"/>
              </a:solidFill>
            </a:ln>
          </c:spPr>
          <c:marker>
            <c:symbol val="diamond"/>
            <c:size val="15"/>
            <c:spPr>
              <a:solidFill>
                <a:srgbClr val="FFCC99"/>
              </a:solidFill>
              <a:ln>
                <a:noFill/>
              </a:ln>
            </c:spPr>
          </c:marker>
          <c:xVal>
            <c:numRef>
              <c:f>'Cashflow Calculation'!$D$10:$N$10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'Cashflow Calculation'!$D$45:$N$45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1-A4BD-4930-B076-35159D655C48}"/>
            </c:ext>
          </c:extLst>
        </c:ser>
        <c:ser>
          <c:idx val="1"/>
          <c:order val="2"/>
          <c:tx>
            <c:strRef>
              <c:f>Input!$D$58</c:f>
              <c:strCache>
                <c:ptCount val="1"/>
                <c:pt idx="0">
                  <c:v>Grid powered irrigation system</c:v>
                </c:pt>
              </c:strCache>
            </c:strRef>
          </c:tx>
          <c:spPr>
            <a:ln w="63500">
              <a:solidFill>
                <a:srgbClr val="B8CCE4"/>
              </a:solidFill>
            </a:ln>
          </c:spPr>
          <c:marker>
            <c:spPr>
              <a:solidFill>
                <a:srgbClr val="B8CCE4"/>
              </a:solidFill>
              <a:ln w="9525">
                <a:noFill/>
              </a:ln>
            </c:spPr>
          </c:marker>
          <c:xVal>
            <c:numRef>
              <c:f>'Cashflow Calculation'!$D$10:$N$10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'Cashflow Calculation'!$D$83:$N$83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2-A4BD-4930-B076-35159D655C48}"/>
            </c:ext>
          </c:extLst>
        </c:ser>
        <c:ser>
          <c:idx val="3"/>
          <c:order val="3"/>
          <c:tx>
            <c:strRef>
              <c:f>Input!$D$90</c:f>
              <c:strCache>
                <c:ptCount val="1"/>
                <c:pt idx="0">
                  <c:v>Diesel powered irrigation system</c:v>
                </c:pt>
              </c:strCache>
            </c:strRef>
          </c:tx>
          <c:spPr>
            <a:ln w="63500">
              <a:solidFill>
                <a:srgbClr val="C0C0C0"/>
              </a:solidFill>
            </a:ln>
          </c:spPr>
          <c:marker>
            <c:symbol val="circle"/>
            <c:size val="12"/>
            <c:spPr>
              <a:solidFill>
                <a:srgbClr val="C0C0C0"/>
              </a:solidFill>
              <a:ln>
                <a:noFill/>
              </a:ln>
            </c:spPr>
          </c:marker>
          <c:xVal>
            <c:numRef>
              <c:f>'Cashflow Calculation'!$D$10:$N$10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'Cashflow Calculation'!$D$149:$N$149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3-A4BD-4930-B076-35159D655C48}"/>
            </c:ext>
          </c:extLst>
        </c:ser>
        <c:dLbls>
          <c:showLegendKey val="0"/>
          <c:showVal val="0"/>
          <c:showCatName val="0"/>
          <c:showSerName val="0"/>
          <c:showPercent val="0"/>
          <c:showBubbleSize val="0"/>
        </c:dLbls>
        <c:axId val="205316304"/>
        <c:axId val="205308856"/>
      </c:scatterChart>
      <c:valAx>
        <c:axId val="205316304"/>
        <c:scaling>
          <c:orientation val="minMax"/>
          <c:max val="10"/>
        </c:scaling>
        <c:delete val="0"/>
        <c:axPos val="b"/>
        <c:title>
          <c:tx>
            <c:rich>
              <a:bodyPr/>
              <a:lstStyle/>
              <a:p>
                <a:pPr>
                  <a:defRPr sz="1200"/>
                </a:pPr>
                <a:r>
                  <a:rPr lang="en-US" sz="1200"/>
                  <a:t>Years</a:t>
                </a:r>
              </a:p>
            </c:rich>
          </c:tx>
          <c:layout/>
          <c:overlay val="0"/>
        </c:title>
        <c:numFmt formatCode="General" sourceLinked="1"/>
        <c:majorTickMark val="out"/>
        <c:minorTickMark val="none"/>
        <c:tickLblPos val="nextTo"/>
        <c:txPr>
          <a:bodyPr/>
          <a:lstStyle/>
          <a:p>
            <a:pPr>
              <a:defRPr sz="1400"/>
            </a:pPr>
            <a:endParaRPr lang="en-US"/>
          </a:p>
        </c:txPr>
        <c:crossAx val="205308856"/>
        <c:crosses val="autoZero"/>
        <c:crossBetween val="midCat"/>
        <c:majorUnit val="1"/>
      </c:valAx>
      <c:valAx>
        <c:axId val="205308856"/>
        <c:scaling>
          <c:orientation val="minMax"/>
        </c:scaling>
        <c:delete val="0"/>
        <c:axPos val="l"/>
        <c:majorGridlines/>
        <c:title>
          <c:tx>
            <c:strRef>
              <c:f>'Cashflow Calculation'!$E$189</c:f>
              <c:strCache>
                <c:ptCount val="1"/>
                <c:pt idx="0">
                  <c:v> </c:v>
                </c:pt>
              </c:strCache>
            </c:strRef>
          </c:tx>
          <c:layout>
            <c:manualLayout>
              <c:xMode val="edge"/>
              <c:yMode val="edge"/>
              <c:x val="4.7206555193941499E-3"/>
              <c:y val="0.44357825938110129"/>
            </c:manualLayout>
          </c:layout>
          <c:overlay val="0"/>
          <c:txPr>
            <a:bodyPr rot="-5400000" vert="horz"/>
            <a:lstStyle/>
            <a:p>
              <a:pPr>
                <a:defRPr sz="2400"/>
              </a:pPr>
              <a:endParaRPr lang="en-US"/>
            </a:p>
          </c:txPr>
        </c:title>
        <c:numFmt formatCode="#,##0" sourceLinked="0"/>
        <c:majorTickMark val="out"/>
        <c:minorTickMark val="none"/>
        <c:tickLblPos val="nextTo"/>
        <c:txPr>
          <a:bodyPr/>
          <a:lstStyle/>
          <a:p>
            <a:pPr>
              <a:defRPr sz="1400"/>
            </a:pPr>
            <a:endParaRPr lang="en-US"/>
          </a:p>
        </c:txPr>
        <c:crossAx val="205316304"/>
        <c:crosses val="autoZero"/>
        <c:crossBetween val="midCat"/>
      </c:valAx>
      <c:spPr>
        <a:solidFill>
          <a:schemeClr val="tx2">
            <a:lumMod val="75000"/>
          </a:schemeClr>
        </a:solidFill>
      </c:spPr>
    </c:plotArea>
    <c:legend>
      <c:legendPos val="b"/>
      <c:layout>
        <c:manualLayout>
          <c:xMode val="edge"/>
          <c:yMode val="edge"/>
          <c:x val="8.7377509106909362E-2"/>
          <c:y val="0.11901897564309032"/>
          <c:w val="0.25070662958209233"/>
          <c:h val="0.1701828219748393"/>
        </c:manualLayout>
      </c:layout>
      <c:overlay val="0"/>
      <c:spPr>
        <a:solidFill>
          <a:schemeClr val="bg1"/>
        </a:solidFill>
        <a:ln>
          <a:solidFill>
            <a:sysClr val="windowText" lastClr="000000"/>
          </a:solidFill>
        </a:ln>
      </c:spPr>
      <c:txPr>
        <a:bodyPr/>
        <a:lstStyle/>
        <a:p>
          <a:pPr>
            <a:defRPr sz="1500"/>
          </a:pPr>
          <a:endParaRPr lang="en-US"/>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'Cashflow Calculation'!$E$192</c:f>
          <c:strCache>
            <c:ptCount val="1"/>
            <c:pt idx="0">
              <c:v>Comparative accumulated cash flow over first 10 years in  </c:v>
            </c:pt>
          </c:strCache>
        </c:strRef>
      </c:tx>
      <c:layout>
        <c:manualLayout>
          <c:xMode val="edge"/>
          <c:yMode val="edge"/>
          <c:x val="0.19581054223564648"/>
          <c:y val="2.1477373694046998E-2"/>
        </c:manualLayout>
      </c:layout>
      <c:overlay val="0"/>
      <c:txPr>
        <a:bodyPr/>
        <a:lstStyle/>
        <a:p>
          <a:pPr>
            <a:defRPr sz="3600"/>
          </a:pPr>
          <a:endParaRPr lang="en-US"/>
        </a:p>
      </c:txPr>
    </c:title>
    <c:autoTitleDeleted val="0"/>
    <c:plotArea>
      <c:layout>
        <c:manualLayout>
          <c:layoutTarget val="inner"/>
          <c:xMode val="edge"/>
          <c:yMode val="edge"/>
          <c:x val="0.12943042388634665"/>
          <c:y val="0.23613645570568273"/>
          <c:w val="0.82314263975239554"/>
          <c:h val="0.6773016602496672"/>
        </c:manualLayout>
      </c:layout>
      <c:scatterChart>
        <c:scatterStyle val="smoothMarker"/>
        <c:varyColors val="0"/>
        <c:ser>
          <c:idx val="0"/>
          <c:order val="0"/>
          <c:tx>
            <c:strRef>
              <c:f>Input!$D$28</c:f>
              <c:strCache>
                <c:ptCount val="1"/>
                <c:pt idx="0">
                  <c:v>Solar powered irrigation system</c:v>
                </c:pt>
              </c:strCache>
            </c:strRef>
          </c:tx>
          <c:spPr>
            <a:ln w="63500">
              <a:solidFill>
                <a:srgbClr val="FFCC99"/>
              </a:solidFill>
            </a:ln>
          </c:spPr>
          <c:marker>
            <c:symbol val="diamond"/>
            <c:size val="15"/>
            <c:spPr>
              <a:solidFill>
                <a:srgbClr val="FFCC99"/>
              </a:solidFill>
              <a:ln>
                <a:noFill/>
              </a:ln>
            </c:spPr>
          </c:marker>
          <c:xVal>
            <c:numRef>
              <c:f>'Cashflow Calculation'!$D$10:$N$10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'Cashflow Calculation'!$D$40:$N$40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1-29CD-44CB-ADF0-943BA157E8D2}"/>
            </c:ext>
          </c:extLst>
        </c:ser>
        <c:ser>
          <c:idx val="1"/>
          <c:order val="1"/>
          <c:tx>
            <c:strRef>
              <c:f>Input!$D$58</c:f>
              <c:strCache>
                <c:ptCount val="1"/>
                <c:pt idx="0">
                  <c:v>Grid powered irrigation system</c:v>
                </c:pt>
              </c:strCache>
            </c:strRef>
          </c:tx>
          <c:spPr>
            <a:ln w="63500">
              <a:solidFill>
                <a:srgbClr val="B8CCE4"/>
              </a:solidFill>
            </a:ln>
          </c:spPr>
          <c:marker>
            <c:spPr>
              <a:solidFill>
                <a:srgbClr val="B8CCE4"/>
              </a:solidFill>
              <a:ln w="9525">
                <a:noFill/>
              </a:ln>
            </c:spPr>
          </c:marker>
          <c:xVal>
            <c:numRef>
              <c:f>'Cashflow Calculation'!$D$10:$N$10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'Cashflow Calculation'!$D$78:$N$78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2-29CD-44CB-ADF0-943BA157E8D2}"/>
            </c:ext>
          </c:extLst>
        </c:ser>
        <c:ser>
          <c:idx val="3"/>
          <c:order val="2"/>
          <c:tx>
            <c:strRef>
              <c:f>Input!$D$90</c:f>
              <c:strCache>
                <c:ptCount val="1"/>
                <c:pt idx="0">
                  <c:v>Diesel powered irrigation system</c:v>
                </c:pt>
              </c:strCache>
            </c:strRef>
          </c:tx>
          <c:spPr>
            <a:ln w="63500">
              <a:solidFill>
                <a:srgbClr val="C0C0C0"/>
              </a:solidFill>
            </a:ln>
          </c:spPr>
          <c:marker>
            <c:symbol val="circle"/>
            <c:size val="12"/>
            <c:spPr>
              <a:solidFill>
                <a:srgbClr val="C0C0C0"/>
              </a:solidFill>
              <a:ln>
                <a:noFill/>
              </a:ln>
            </c:spPr>
          </c:marker>
          <c:xVal>
            <c:numRef>
              <c:f>'Cashflow Calculation'!$D$10:$N$10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'Cashflow Calculation'!$D$144:$N$144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3-29CD-44CB-ADF0-943BA157E8D2}"/>
            </c:ext>
          </c:extLst>
        </c:ser>
        <c:dLbls>
          <c:showLegendKey val="0"/>
          <c:showVal val="0"/>
          <c:showCatName val="0"/>
          <c:showSerName val="0"/>
          <c:showPercent val="0"/>
          <c:showBubbleSize val="0"/>
        </c:dLbls>
        <c:axId val="205313168"/>
        <c:axId val="205313560"/>
      </c:scatterChart>
      <c:valAx>
        <c:axId val="205313168"/>
        <c:scaling>
          <c:orientation val="minMax"/>
          <c:max val="10"/>
        </c:scaling>
        <c:delete val="0"/>
        <c:axPos val="b"/>
        <c:title>
          <c:tx>
            <c:rich>
              <a:bodyPr/>
              <a:lstStyle/>
              <a:p>
                <a:pPr>
                  <a:defRPr sz="1400"/>
                </a:pPr>
                <a:r>
                  <a:rPr lang="en-US" sz="1400"/>
                  <a:t>Years</a:t>
                </a:r>
              </a:p>
            </c:rich>
          </c:tx>
          <c:layout/>
          <c:overlay val="0"/>
        </c:title>
        <c:numFmt formatCode="General" sourceLinked="1"/>
        <c:majorTickMark val="out"/>
        <c:minorTickMark val="none"/>
        <c:tickLblPos val="nextTo"/>
        <c:txPr>
          <a:bodyPr/>
          <a:lstStyle/>
          <a:p>
            <a:pPr>
              <a:defRPr sz="1200"/>
            </a:pPr>
            <a:endParaRPr lang="en-US"/>
          </a:p>
        </c:txPr>
        <c:crossAx val="205313560"/>
        <c:crosses val="autoZero"/>
        <c:crossBetween val="midCat"/>
        <c:majorUnit val="1"/>
      </c:valAx>
      <c:valAx>
        <c:axId val="205313560"/>
        <c:scaling>
          <c:orientation val="minMax"/>
        </c:scaling>
        <c:delete val="0"/>
        <c:axPos val="l"/>
        <c:majorGridlines/>
        <c:title>
          <c:tx>
            <c:strRef>
              <c:f>'Cashflow Calculation'!$E$189</c:f>
              <c:strCache>
                <c:ptCount val="1"/>
                <c:pt idx="0">
                  <c:v> </c:v>
                </c:pt>
              </c:strCache>
            </c:strRef>
          </c:tx>
          <c:layout/>
          <c:overlay val="0"/>
          <c:txPr>
            <a:bodyPr rot="-5400000" vert="horz"/>
            <a:lstStyle/>
            <a:p>
              <a:pPr>
                <a:defRPr sz="2400"/>
              </a:pPr>
              <a:endParaRPr lang="en-US"/>
            </a:p>
          </c:txPr>
        </c:title>
        <c:numFmt formatCode="#,##0" sourceLinked="0"/>
        <c:majorTickMark val="out"/>
        <c:minorTickMark val="none"/>
        <c:tickLblPos val="nextTo"/>
        <c:txPr>
          <a:bodyPr/>
          <a:lstStyle/>
          <a:p>
            <a:pPr>
              <a:defRPr sz="1400"/>
            </a:pPr>
            <a:endParaRPr lang="en-US"/>
          </a:p>
        </c:txPr>
        <c:crossAx val="205313168"/>
        <c:crosses val="autoZero"/>
        <c:crossBetween val="midCat"/>
      </c:valAx>
    </c:plotArea>
    <c:legend>
      <c:legendPos val="b"/>
      <c:layout>
        <c:manualLayout>
          <c:xMode val="edge"/>
          <c:yMode val="edge"/>
          <c:x val="0.14628977316540465"/>
          <c:y val="0.19740433224057113"/>
          <c:w val="0.35899760712385109"/>
          <c:h val="0.18080723715203617"/>
        </c:manualLayout>
      </c:layout>
      <c:overlay val="0"/>
      <c:spPr>
        <a:solidFill>
          <a:schemeClr val="bg1"/>
        </a:solidFill>
        <a:ln>
          <a:solidFill>
            <a:sysClr val="windowText" lastClr="000000"/>
          </a:solidFill>
        </a:ln>
      </c:spPr>
      <c:txPr>
        <a:bodyPr/>
        <a:lstStyle/>
        <a:p>
          <a:pPr>
            <a:defRPr sz="1400"/>
          </a:pPr>
          <a:endParaRPr lang="en-US"/>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'Cashflow Calculation'!$E$191</c:f>
          <c:strCache>
            <c:ptCount val="1"/>
            <c:pt idx="0">
              <c:v>Comparative accumulated income and system costs over first 25 years in  </c:v>
            </c:pt>
          </c:strCache>
        </c:strRef>
      </c:tx>
      <c:layout>
        <c:manualLayout>
          <c:xMode val="edge"/>
          <c:yMode val="edge"/>
          <c:x val="0.17714587842029561"/>
          <c:y val="2.2800972281978766E-2"/>
        </c:manualLayout>
      </c:layout>
      <c:overlay val="0"/>
      <c:txPr>
        <a:bodyPr/>
        <a:lstStyle/>
        <a:p>
          <a:pPr>
            <a:defRPr sz="3600"/>
          </a:pPr>
          <a:endParaRPr lang="en-US"/>
        </a:p>
      </c:txPr>
    </c:title>
    <c:autoTitleDeleted val="0"/>
    <c:plotArea>
      <c:layout>
        <c:manualLayout>
          <c:layoutTarget val="inner"/>
          <c:xMode val="edge"/>
          <c:yMode val="edge"/>
          <c:x val="7.7682977866683572E-2"/>
          <c:y val="9.5852706787110067E-2"/>
          <c:w val="0.90403889882818089"/>
          <c:h val="0.82594459652624919"/>
        </c:manualLayout>
      </c:layout>
      <c:scatterChart>
        <c:scatterStyle val="smoothMarker"/>
        <c:varyColors val="0"/>
        <c:ser>
          <c:idx val="2"/>
          <c:order val="0"/>
          <c:tx>
            <c:v>Capital Investment</c:v>
          </c:tx>
          <c:spPr>
            <a:ln w="63500"/>
          </c:spPr>
          <c:xVal>
            <c:numRef>
              <c:f>'Cashflow Calculation'!$D$10:$AC$10</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'Cashflow Calculation'!$D$13:$AC$13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extLst>
            <c:ext xmlns:c16="http://schemas.microsoft.com/office/drawing/2014/chart" uri="{C3380CC4-5D6E-409C-BE32-E72D297353CC}">
              <c16:uniqueId val="{00000000-C76F-4EAF-82CE-31C7229D9E43}"/>
            </c:ext>
          </c:extLst>
        </c:ser>
        <c:ser>
          <c:idx val="0"/>
          <c:order val="1"/>
          <c:tx>
            <c:strRef>
              <c:f>Input!$D$28</c:f>
              <c:strCache>
                <c:ptCount val="1"/>
                <c:pt idx="0">
                  <c:v>Solar powered irrigation system</c:v>
                </c:pt>
              </c:strCache>
            </c:strRef>
          </c:tx>
          <c:spPr>
            <a:ln w="63500">
              <a:solidFill>
                <a:srgbClr val="FFCC99"/>
              </a:solidFill>
            </a:ln>
          </c:spPr>
          <c:marker>
            <c:symbol val="diamond"/>
            <c:size val="15"/>
            <c:spPr>
              <a:solidFill>
                <a:srgbClr val="FFCC99"/>
              </a:solidFill>
              <a:ln>
                <a:noFill/>
              </a:ln>
            </c:spPr>
          </c:marker>
          <c:xVal>
            <c:numRef>
              <c:f>'Cashflow Calculation'!$D$10:$AC$10</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'Cashflow Calculation'!$D$45:$AC$45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extLst>
            <c:ext xmlns:c16="http://schemas.microsoft.com/office/drawing/2014/chart" uri="{C3380CC4-5D6E-409C-BE32-E72D297353CC}">
              <c16:uniqueId val="{00000001-C76F-4EAF-82CE-31C7229D9E43}"/>
            </c:ext>
          </c:extLst>
        </c:ser>
        <c:ser>
          <c:idx val="1"/>
          <c:order val="2"/>
          <c:tx>
            <c:strRef>
              <c:f>Input!$D$58</c:f>
              <c:strCache>
                <c:ptCount val="1"/>
                <c:pt idx="0">
                  <c:v>Grid powered irrigation system</c:v>
                </c:pt>
              </c:strCache>
            </c:strRef>
          </c:tx>
          <c:spPr>
            <a:ln w="63500">
              <a:solidFill>
                <a:srgbClr val="B8CCE4"/>
              </a:solidFill>
            </a:ln>
          </c:spPr>
          <c:marker>
            <c:spPr>
              <a:solidFill>
                <a:srgbClr val="B8CCE4"/>
              </a:solidFill>
              <a:ln w="9525">
                <a:noFill/>
              </a:ln>
            </c:spPr>
          </c:marker>
          <c:xVal>
            <c:numRef>
              <c:f>'Cashflow Calculation'!$D$10:$AC$10</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'Cashflow Calculation'!$D$83:$AC$83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extLst>
            <c:ext xmlns:c16="http://schemas.microsoft.com/office/drawing/2014/chart" uri="{C3380CC4-5D6E-409C-BE32-E72D297353CC}">
              <c16:uniqueId val="{00000002-C76F-4EAF-82CE-31C7229D9E43}"/>
            </c:ext>
          </c:extLst>
        </c:ser>
        <c:ser>
          <c:idx val="3"/>
          <c:order val="3"/>
          <c:tx>
            <c:strRef>
              <c:f>Input!$D$90</c:f>
              <c:strCache>
                <c:ptCount val="1"/>
                <c:pt idx="0">
                  <c:v>Diesel powered irrigation system</c:v>
                </c:pt>
              </c:strCache>
            </c:strRef>
          </c:tx>
          <c:spPr>
            <a:ln w="63500">
              <a:solidFill>
                <a:srgbClr val="C0C0C0"/>
              </a:solidFill>
            </a:ln>
          </c:spPr>
          <c:marker>
            <c:symbol val="circle"/>
            <c:size val="12"/>
            <c:spPr>
              <a:solidFill>
                <a:srgbClr val="C0C0C0"/>
              </a:solidFill>
              <a:ln>
                <a:noFill/>
              </a:ln>
            </c:spPr>
          </c:marker>
          <c:xVal>
            <c:numRef>
              <c:f>'Cashflow Calculation'!$D$10:$AC$10</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'Cashflow Calculation'!$D$149:$AC$149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extLst>
            <c:ext xmlns:c16="http://schemas.microsoft.com/office/drawing/2014/chart" uri="{C3380CC4-5D6E-409C-BE32-E72D297353CC}">
              <c16:uniqueId val="{00000003-C76F-4EAF-82CE-31C7229D9E43}"/>
            </c:ext>
          </c:extLst>
        </c:ser>
        <c:dLbls>
          <c:showLegendKey val="0"/>
          <c:showVal val="0"/>
          <c:showCatName val="0"/>
          <c:showSerName val="0"/>
          <c:showPercent val="0"/>
          <c:showBubbleSize val="0"/>
        </c:dLbls>
        <c:axId val="205312384"/>
        <c:axId val="205312776"/>
      </c:scatterChart>
      <c:valAx>
        <c:axId val="205312384"/>
        <c:scaling>
          <c:orientation val="minMax"/>
          <c:max val="25"/>
        </c:scaling>
        <c:delete val="0"/>
        <c:axPos val="b"/>
        <c:title>
          <c:tx>
            <c:rich>
              <a:bodyPr/>
              <a:lstStyle/>
              <a:p>
                <a:pPr>
                  <a:defRPr sz="1600"/>
                </a:pPr>
                <a:r>
                  <a:rPr lang="en-US" sz="1600"/>
                  <a:t>Years</a:t>
                </a:r>
              </a:p>
            </c:rich>
          </c:tx>
          <c:layout/>
          <c:overlay val="0"/>
        </c:title>
        <c:numFmt formatCode="General" sourceLinked="1"/>
        <c:majorTickMark val="out"/>
        <c:minorTickMark val="none"/>
        <c:tickLblPos val="nextTo"/>
        <c:txPr>
          <a:bodyPr/>
          <a:lstStyle/>
          <a:p>
            <a:pPr>
              <a:defRPr sz="1600"/>
            </a:pPr>
            <a:endParaRPr lang="en-US"/>
          </a:p>
        </c:txPr>
        <c:crossAx val="205312776"/>
        <c:crosses val="autoZero"/>
        <c:crossBetween val="midCat"/>
        <c:majorUnit val="1"/>
      </c:valAx>
      <c:valAx>
        <c:axId val="205312776"/>
        <c:scaling>
          <c:orientation val="minMax"/>
        </c:scaling>
        <c:delete val="0"/>
        <c:axPos val="l"/>
        <c:majorGridlines/>
        <c:title>
          <c:tx>
            <c:strRef>
              <c:f>'Cashflow Calculation'!$E$189</c:f>
              <c:strCache>
                <c:ptCount val="1"/>
                <c:pt idx="0">
                  <c:v> </c:v>
                </c:pt>
              </c:strCache>
            </c:strRef>
          </c:tx>
          <c:layout>
            <c:manualLayout>
              <c:xMode val="edge"/>
              <c:yMode val="edge"/>
              <c:x val="7.2109987164013243E-3"/>
              <c:y val="0.45970109469118708"/>
            </c:manualLayout>
          </c:layout>
          <c:overlay val="0"/>
          <c:txPr>
            <a:bodyPr rot="-5400000" vert="horz"/>
            <a:lstStyle/>
            <a:p>
              <a:pPr>
                <a:defRPr sz="2400"/>
              </a:pPr>
              <a:endParaRPr lang="en-US"/>
            </a:p>
          </c:txPr>
        </c:title>
        <c:numFmt formatCode="#,##0" sourceLinked="0"/>
        <c:majorTickMark val="out"/>
        <c:minorTickMark val="none"/>
        <c:tickLblPos val="nextTo"/>
        <c:txPr>
          <a:bodyPr/>
          <a:lstStyle/>
          <a:p>
            <a:pPr>
              <a:defRPr sz="1600"/>
            </a:pPr>
            <a:endParaRPr lang="en-US"/>
          </a:p>
        </c:txPr>
        <c:crossAx val="205312384"/>
        <c:crosses val="autoZero"/>
        <c:crossBetween val="midCat"/>
      </c:valAx>
      <c:spPr>
        <a:solidFill>
          <a:schemeClr val="tx2">
            <a:lumMod val="75000"/>
          </a:schemeClr>
        </a:solidFill>
      </c:spPr>
    </c:plotArea>
    <c:legend>
      <c:legendPos val="b"/>
      <c:layout>
        <c:manualLayout>
          <c:xMode val="edge"/>
          <c:yMode val="edge"/>
          <c:x val="9.04851229141828E-2"/>
          <c:y val="0.11369053040183566"/>
          <c:w val="0.20896306301128417"/>
          <c:h val="0.1081391356119789"/>
        </c:manualLayout>
      </c:layout>
      <c:overlay val="0"/>
      <c:spPr>
        <a:solidFill>
          <a:schemeClr val="bg1"/>
        </a:solidFill>
        <a:ln>
          <a:solidFill>
            <a:sysClr val="windowText" lastClr="000000"/>
          </a:solidFill>
        </a:ln>
      </c:spPr>
      <c:txPr>
        <a:bodyPr/>
        <a:lstStyle/>
        <a:p>
          <a:pPr>
            <a:defRPr sz="1600"/>
          </a:pPr>
          <a:endParaRPr lang="en-US"/>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'Cashflow Calculation'!$E$193</c:f>
          <c:strCache>
            <c:ptCount val="1"/>
            <c:pt idx="0">
              <c:v>Average annual water cost in   /m³</c:v>
            </c:pt>
          </c:strCache>
        </c:strRef>
      </c:tx>
      <c:layout>
        <c:manualLayout>
          <c:xMode val="edge"/>
          <c:yMode val="edge"/>
          <c:x val="0.18107017700129957"/>
          <c:y val="2.0689655172413793E-2"/>
        </c:manualLayout>
      </c:layout>
      <c:overlay val="0"/>
      <c:txPr>
        <a:bodyPr/>
        <a:lstStyle/>
        <a:p>
          <a:pPr>
            <a:defRPr sz="3600"/>
          </a:pPr>
          <a:endParaRPr lang="en-US"/>
        </a:p>
      </c:txPr>
    </c:title>
    <c:autoTitleDeleted val="0"/>
    <c:plotArea>
      <c:layout>
        <c:manualLayout>
          <c:layoutTarget val="inner"/>
          <c:xMode val="edge"/>
          <c:yMode val="edge"/>
          <c:x val="9.1679876994229831E-2"/>
          <c:y val="0.10919567361772087"/>
          <c:w val="0.89518579341269655"/>
          <c:h val="0.80086430734619707"/>
        </c:manualLayout>
      </c:layout>
      <c:barChart>
        <c:barDir val="col"/>
        <c:grouping val="clustered"/>
        <c:varyColors val="0"/>
        <c:ser>
          <c:idx val="1"/>
          <c:order val="0"/>
          <c:tx>
            <c:strRef>
              <c:f>'Cashflow Calculation'!$V$184</c:f>
              <c:strCache>
                <c:ptCount val="1"/>
                <c:pt idx="0">
                  <c:v>5 years</c:v>
                </c:pt>
              </c:strCache>
            </c:strRef>
          </c:tx>
          <c:spPr>
            <a:ln>
              <a:solidFill>
                <a:schemeClr val="bg1"/>
              </a:solidFill>
            </a:ln>
          </c:spPr>
          <c:invertIfNegative val="0"/>
          <c:dPt>
            <c:idx val="0"/>
            <c:invertIfNegative val="0"/>
            <c:bubble3D val="0"/>
            <c:spPr>
              <a:solidFill>
                <a:srgbClr val="FFCC99"/>
              </a:solidFill>
              <a:ln>
                <a:solidFill>
                  <a:schemeClr val="bg1"/>
                </a:solidFill>
              </a:ln>
            </c:spPr>
            <c:extLst>
              <c:ext xmlns:c16="http://schemas.microsoft.com/office/drawing/2014/chart" uri="{C3380CC4-5D6E-409C-BE32-E72D297353CC}">
                <c16:uniqueId val="{00000001-1530-43AB-B979-C310D365C2C4}"/>
              </c:ext>
            </c:extLst>
          </c:dPt>
          <c:dPt>
            <c:idx val="1"/>
            <c:invertIfNegative val="0"/>
            <c:bubble3D val="0"/>
            <c:spPr>
              <a:solidFill>
                <a:srgbClr val="B8CCE4"/>
              </a:solidFill>
              <a:ln>
                <a:solidFill>
                  <a:schemeClr val="bg1"/>
                </a:solidFill>
              </a:ln>
            </c:spPr>
            <c:extLst>
              <c:ext xmlns:c16="http://schemas.microsoft.com/office/drawing/2014/chart" uri="{C3380CC4-5D6E-409C-BE32-E72D297353CC}">
                <c16:uniqueId val="{00000003-1530-43AB-B979-C310D365C2C4}"/>
              </c:ext>
            </c:extLst>
          </c:dPt>
          <c:dPt>
            <c:idx val="2"/>
            <c:invertIfNegative val="0"/>
            <c:bubble3D val="0"/>
            <c:spPr>
              <a:solidFill>
                <a:srgbClr val="C0C0C0"/>
              </a:solidFill>
              <a:ln>
                <a:solidFill>
                  <a:schemeClr val="bg1"/>
                </a:solidFill>
              </a:ln>
            </c:spPr>
            <c:extLst>
              <c:ext xmlns:c16="http://schemas.microsoft.com/office/drawing/2014/chart" uri="{C3380CC4-5D6E-409C-BE32-E72D297353CC}">
                <c16:uniqueId val="{00000005-1530-43AB-B979-C310D365C2C4}"/>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'Cashflow Calculation'!$U$186:$U$188</c:f>
              <c:strCache>
                <c:ptCount val="3"/>
                <c:pt idx="0">
                  <c:v>Solar powered irrigation system</c:v>
                </c:pt>
                <c:pt idx="1">
                  <c:v>Grid powered irrigation system</c:v>
                </c:pt>
                <c:pt idx="2">
                  <c:v>Diesel powered irrigation system</c:v>
                </c:pt>
              </c:strCache>
            </c:strRef>
          </c:cat>
          <c:val>
            <c:numRef>
              <c:f>'Cashflow Calculation'!$V$186:$V$188</c:f>
              <c:numCache>
                <c:formatCode>0.00</c:formatCode>
                <c:ptCount val="3"/>
                <c:pt idx="0">
                  <c:v>0</c:v>
                </c:pt>
                <c:pt idx="1">
                  <c:v>0</c:v>
                </c:pt>
                <c:pt idx="2">
                  <c:v>0</c:v>
                </c:pt>
              </c:numCache>
            </c:numRef>
          </c:val>
          <c:extLst>
            <c:ext xmlns:c16="http://schemas.microsoft.com/office/drawing/2014/chart" uri="{C3380CC4-5D6E-409C-BE32-E72D297353CC}">
              <c16:uniqueId val="{00000006-1530-43AB-B979-C310D365C2C4}"/>
            </c:ext>
          </c:extLst>
        </c:ser>
        <c:ser>
          <c:idx val="2"/>
          <c:order val="1"/>
          <c:tx>
            <c:strRef>
              <c:f>'Cashflow Calculation'!$W$184</c:f>
              <c:strCache>
                <c:ptCount val="1"/>
                <c:pt idx="0">
                  <c:v>10 years</c:v>
                </c:pt>
              </c:strCache>
            </c:strRef>
          </c:tx>
          <c:spPr>
            <a:ln>
              <a:solidFill>
                <a:schemeClr val="bg1"/>
              </a:solidFill>
            </a:ln>
          </c:spPr>
          <c:invertIfNegative val="0"/>
          <c:dPt>
            <c:idx val="0"/>
            <c:invertIfNegative val="0"/>
            <c:bubble3D val="0"/>
            <c:spPr>
              <a:solidFill>
                <a:srgbClr val="FFCC99"/>
              </a:solidFill>
              <a:ln>
                <a:solidFill>
                  <a:schemeClr val="bg1"/>
                </a:solidFill>
              </a:ln>
            </c:spPr>
            <c:extLst>
              <c:ext xmlns:c16="http://schemas.microsoft.com/office/drawing/2014/chart" uri="{C3380CC4-5D6E-409C-BE32-E72D297353CC}">
                <c16:uniqueId val="{00000008-1530-43AB-B979-C310D365C2C4}"/>
              </c:ext>
            </c:extLst>
          </c:dPt>
          <c:dPt>
            <c:idx val="1"/>
            <c:invertIfNegative val="0"/>
            <c:bubble3D val="0"/>
            <c:spPr>
              <a:solidFill>
                <a:srgbClr val="B8CCE4"/>
              </a:solidFill>
              <a:ln>
                <a:solidFill>
                  <a:schemeClr val="bg1"/>
                </a:solidFill>
              </a:ln>
            </c:spPr>
            <c:extLst>
              <c:ext xmlns:c16="http://schemas.microsoft.com/office/drawing/2014/chart" uri="{C3380CC4-5D6E-409C-BE32-E72D297353CC}">
                <c16:uniqueId val="{0000000A-1530-43AB-B979-C310D365C2C4}"/>
              </c:ext>
            </c:extLst>
          </c:dPt>
          <c:dPt>
            <c:idx val="2"/>
            <c:invertIfNegative val="0"/>
            <c:bubble3D val="0"/>
            <c:spPr>
              <a:solidFill>
                <a:srgbClr val="C0C0C0"/>
              </a:solidFill>
              <a:ln>
                <a:solidFill>
                  <a:schemeClr val="bg1"/>
                </a:solidFill>
              </a:ln>
            </c:spPr>
            <c:extLst>
              <c:ext xmlns:c16="http://schemas.microsoft.com/office/drawing/2014/chart" uri="{C3380CC4-5D6E-409C-BE32-E72D297353CC}">
                <c16:uniqueId val="{0000000C-1530-43AB-B979-C310D365C2C4}"/>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'Cashflow Calculation'!$U$186:$U$188</c:f>
              <c:strCache>
                <c:ptCount val="3"/>
                <c:pt idx="0">
                  <c:v>Solar powered irrigation system</c:v>
                </c:pt>
                <c:pt idx="1">
                  <c:v>Grid powered irrigation system</c:v>
                </c:pt>
                <c:pt idx="2">
                  <c:v>Diesel powered irrigation system</c:v>
                </c:pt>
              </c:strCache>
            </c:strRef>
          </c:cat>
          <c:val>
            <c:numRef>
              <c:f>'Cashflow Calculation'!$W$186:$W$188</c:f>
              <c:numCache>
                <c:formatCode>0.00</c:formatCode>
                <c:ptCount val="3"/>
                <c:pt idx="0">
                  <c:v>0</c:v>
                </c:pt>
                <c:pt idx="1">
                  <c:v>0</c:v>
                </c:pt>
                <c:pt idx="2">
                  <c:v>0</c:v>
                </c:pt>
              </c:numCache>
            </c:numRef>
          </c:val>
          <c:extLst>
            <c:ext xmlns:c16="http://schemas.microsoft.com/office/drawing/2014/chart" uri="{C3380CC4-5D6E-409C-BE32-E72D297353CC}">
              <c16:uniqueId val="{0000000D-1530-43AB-B979-C310D365C2C4}"/>
            </c:ext>
          </c:extLst>
        </c:ser>
        <c:ser>
          <c:idx val="0"/>
          <c:order val="2"/>
          <c:tx>
            <c:strRef>
              <c:f>'Cashflow Calculation'!$X$184</c:f>
              <c:strCache>
                <c:ptCount val="1"/>
                <c:pt idx="0">
                  <c:v>25 years</c:v>
                </c:pt>
              </c:strCache>
            </c:strRef>
          </c:tx>
          <c:spPr>
            <a:ln>
              <a:solidFill>
                <a:schemeClr val="bg1"/>
              </a:solidFill>
            </a:ln>
          </c:spPr>
          <c:invertIfNegative val="0"/>
          <c:dPt>
            <c:idx val="0"/>
            <c:invertIfNegative val="0"/>
            <c:bubble3D val="0"/>
            <c:spPr>
              <a:solidFill>
                <a:srgbClr val="FFCC99"/>
              </a:solidFill>
              <a:ln>
                <a:solidFill>
                  <a:schemeClr val="bg1"/>
                </a:solidFill>
              </a:ln>
            </c:spPr>
            <c:extLst>
              <c:ext xmlns:c16="http://schemas.microsoft.com/office/drawing/2014/chart" uri="{C3380CC4-5D6E-409C-BE32-E72D297353CC}">
                <c16:uniqueId val="{0000000F-1530-43AB-B979-C310D365C2C4}"/>
              </c:ext>
            </c:extLst>
          </c:dPt>
          <c:dPt>
            <c:idx val="1"/>
            <c:invertIfNegative val="0"/>
            <c:bubble3D val="0"/>
            <c:spPr>
              <a:solidFill>
                <a:srgbClr val="B8CCE4"/>
              </a:solidFill>
              <a:ln>
                <a:solidFill>
                  <a:schemeClr val="bg1"/>
                </a:solidFill>
              </a:ln>
            </c:spPr>
            <c:extLst>
              <c:ext xmlns:c16="http://schemas.microsoft.com/office/drawing/2014/chart" uri="{C3380CC4-5D6E-409C-BE32-E72D297353CC}">
                <c16:uniqueId val="{00000011-1530-43AB-B979-C310D365C2C4}"/>
              </c:ext>
            </c:extLst>
          </c:dPt>
          <c:dPt>
            <c:idx val="2"/>
            <c:invertIfNegative val="0"/>
            <c:bubble3D val="0"/>
            <c:spPr>
              <a:solidFill>
                <a:srgbClr val="C0C0C0"/>
              </a:solidFill>
              <a:ln>
                <a:solidFill>
                  <a:schemeClr val="bg1"/>
                </a:solidFill>
              </a:ln>
            </c:spPr>
            <c:extLst>
              <c:ext xmlns:c16="http://schemas.microsoft.com/office/drawing/2014/chart" uri="{C3380CC4-5D6E-409C-BE32-E72D297353CC}">
                <c16:uniqueId val="{00000013-1530-43AB-B979-C310D365C2C4}"/>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'Cashflow Calculation'!$U$186:$U$188</c:f>
              <c:strCache>
                <c:ptCount val="3"/>
                <c:pt idx="0">
                  <c:v>Solar powered irrigation system</c:v>
                </c:pt>
                <c:pt idx="1">
                  <c:v>Grid powered irrigation system</c:v>
                </c:pt>
                <c:pt idx="2">
                  <c:v>Diesel powered irrigation system</c:v>
                </c:pt>
              </c:strCache>
            </c:strRef>
          </c:cat>
          <c:val>
            <c:numRef>
              <c:f>'Cashflow Calculation'!$X$186:$X$188</c:f>
              <c:numCache>
                <c:formatCode>0.00</c:formatCode>
                <c:ptCount val="3"/>
                <c:pt idx="0">
                  <c:v>0</c:v>
                </c:pt>
                <c:pt idx="1">
                  <c:v>0</c:v>
                </c:pt>
                <c:pt idx="2">
                  <c:v>0</c:v>
                </c:pt>
              </c:numCache>
            </c:numRef>
          </c:val>
          <c:extLst>
            <c:ext xmlns:c16="http://schemas.microsoft.com/office/drawing/2014/chart" uri="{C3380CC4-5D6E-409C-BE32-E72D297353CC}">
              <c16:uniqueId val="{00000014-1530-43AB-B979-C310D365C2C4}"/>
            </c:ext>
          </c:extLst>
        </c:ser>
        <c:dLbls>
          <c:showLegendKey val="0"/>
          <c:showVal val="0"/>
          <c:showCatName val="0"/>
          <c:showSerName val="0"/>
          <c:showPercent val="0"/>
          <c:showBubbleSize val="0"/>
        </c:dLbls>
        <c:gapWidth val="150"/>
        <c:axId val="205315912"/>
        <c:axId val="205315128"/>
      </c:barChart>
      <c:catAx>
        <c:axId val="205315912"/>
        <c:scaling>
          <c:orientation val="minMax"/>
        </c:scaling>
        <c:delete val="0"/>
        <c:axPos val="b"/>
        <c:numFmt formatCode="General" sourceLinked="0"/>
        <c:majorTickMark val="out"/>
        <c:minorTickMark val="none"/>
        <c:tickLblPos val="nextTo"/>
        <c:crossAx val="205315128"/>
        <c:crosses val="autoZero"/>
        <c:auto val="1"/>
        <c:lblAlgn val="ctr"/>
        <c:lblOffset val="100"/>
        <c:noMultiLvlLbl val="0"/>
      </c:catAx>
      <c:valAx>
        <c:axId val="205315128"/>
        <c:scaling>
          <c:orientation val="minMax"/>
        </c:scaling>
        <c:delete val="0"/>
        <c:axPos val="l"/>
        <c:title>
          <c:tx>
            <c:strRef>
              <c:f>'Cashflow Calculation'!$K$189</c:f>
              <c:strCache>
                <c:ptCount val="1"/>
                <c:pt idx="0">
                  <c:v> </c:v>
                </c:pt>
              </c:strCache>
            </c:strRef>
          </c:tx>
          <c:layout/>
          <c:overlay val="0"/>
          <c:txPr>
            <a:bodyPr rot="-5400000" vert="horz"/>
            <a:lstStyle/>
            <a:p>
              <a:pPr>
                <a:defRPr sz="2400"/>
              </a:pPr>
              <a:endParaRPr lang="en-US"/>
            </a:p>
          </c:txPr>
        </c:title>
        <c:numFmt formatCode="0.00" sourceLinked="1"/>
        <c:majorTickMark val="out"/>
        <c:minorTickMark val="none"/>
        <c:tickLblPos val="nextTo"/>
        <c:crossAx val="205315912"/>
        <c:crosses val="autoZero"/>
        <c:crossBetween val="between"/>
      </c:valAx>
      <c:dTable>
        <c:showHorzBorder val="1"/>
        <c:showVertBorder val="1"/>
        <c:showOutline val="1"/>
        <c:showKeys val="1"/>
      </c:dTable>
    </c:plotArea>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109107</xdr:colOff>
      <xdr:row>1</xdr:row>
      <xdr:rowOff>8659</xdr:rowOff>
    </xdr:from>
    <xdr:to>
      <xdr:col>2</xdr:col>
      <xdr:colOff>262821</xdr:colOff>
      <xdr:row>51</xdr:row>
      <xdr:rowOff>121397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07" y="170584"/>
          <a:ext cx="1315764" cy="8208988"/>
        </a:xfrm>
        <a:prstGeom prst="rect">
          <a:avLst/>
        </a:prstGeom>
      </xdr:spPr>
    </xdr:pic>
    <xdr:clientData/>
  </xdr:twoCellAnchor>
  <xdr:twoCellAnchor editAs="oneCell">
    <xdr:from>
      <xdr:col>2</xdr:col>
      <xdr:colOff>337200</xdr:colOff>
      <xdr:row>1</xdr:row>
      <xdr:rowOff>0</xdr:rowOff>
    </xdr:from>
    <xdr:to>
      <xdr:col>9</xdr:col>
      <xdr:colOff>624619</xdr:colOff>
      <xdr:row>9</xdr:row>
      <xdr:rowOff>769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250" y="161925"/>
          <a:ext cx="4039537" cy="1296169"/>
        </a:xfrm>
        <a:prstGeom prst="rect">
          <a:avLst/>
        </a:prstGeom>
        <a:solidFill>
          <a:schemeClr val="accent3">
            <a:lumMod val="20000"/>
            <a:lumOff val="80000"/>
          </a:schemeClr>
        </a:solidFill>
        <a:ln>
          <a:noFill/>
        </a:ln>
      </xdr:spPr>
    </xdr:pic>
    <xdr:clientData/>
  </xdr:twoCellAnchor>
  <xdr:twoCellAnchor>
    <xdr:from>
      <xdr:col>3</xdr:col>
      <xdr:colOff>11206</xdr:colOff>
      <xdr:row>26</xdr:row>
      <xdr:rowOff>104774</xdr:rowOff>
    </xdr:from>
    <xdr:to>
      <xdr:col>9</xdr:col>
      <xdr:colOff>749012</xdr:colOff>
      <xdr:row>34</xdr:row>
      <xdr:rowOff>152400</xdr:rowOff>
    </xdr:to>
    <xdr:sp macro="" textlink="">
      <xdr:nvSpPr>
        <xdr:cNvPr id="4" name="Rechteck 3"/>
        <xdr:cNvSpPr/>
      </xdr:nvSpPr>
      <xdr:spPr>
        <a:xfrm>
          <a:off x="1754281" y="4152899"/>
          <a:ext cx="4223956" cy="1343026"/>
        </a:xfrm>
        <a:prstGeom prst="rect">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0">
              <a:solidFill>
                <a:sysClr val="windowText" lastClr="000000"/>
              </a:solidFill>
              <a:effectLst/>
              <a:latin typeface="Arial" panose="020B0604020202020204" pitchFamily="34" charset="0"/>
              <a:ea typeface="+mn-ea"/>
              <a:cs typeface="Arial" panose="020B0604020202020204" pitchFamily="34" charset="0"/>
            </a:rPr>
            <a:t>● Only enter values into white (non-coloured) cells only!</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b="0" i="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cs typeface="Arial" panose="020B0604020202020204" pitchFamily="34" charset="0"/>
            </a:rPr>
            <a:t>Tool may contain illustrative sample values. Please adjust</a:t>
          </a:r>
          <a:r>
            <a:rPr lang="de-DE" sz="1000" baseline="0">
              <a:solidFill>
                <a:sysClr val="windowText" lastClr="000000"/>
              </a:solidFill>
              <a:effectLst/>
              <a:latin typeface="Arial" panose="020B0604020202020204" pitchFamily="34" charset="0"/>
              <a:cs typeface="Arial" panose="020B0604020202020204" pitchFamily="34" charset="0"/>
            </a:rPr>
            <a:t> or remove.</a:t>
          </a:r>
          <a:endParaRPr lang="de-DE" sz="1000">
            <a:solidFill>
              <a:sysClr val="windowText" lastClr="000000"/>
            </a:solidFill>
            <a:effectLst/>
            <a:latin typeface="Arial" panose="020B0604020202020204" pitchFamily="34" charset="0"/>
            <a:cs typeface="Arial" panose="020B0604020202020204" pitchFamily="34" charset="0"/>
          </a:endParaRPr>
        </a:p>
        <a:p>
          <a:pPr algn="l"/>
          <a:r>
            <a:rPr lang="de-DE" sz="1000" b="0" i="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None</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entry cells (coloured cells) are password protected.         </a:t>
          </a:r>
        </a:p>
        <a:p>
          <a:pPr algn="l"/>
          <a:r>
            <a:rPr lang="de-DE" sz="1000" b="0" i="0">
              <a:solidFill>
                <a:sysClr val="windowText" lastClr="000000"/>
              </a:solidFill>
              <a:effectLst/>
              <a:latin typeface="Arial" panose="020B0604020202020204" pitchFamily="34" charset="0"/>
              <a:ea typeface="+mn-ea"/>
              <a:cs typeface="Arial" panose="020B0604020202020204" pitchFamily="34" charset="0"/>
            </a:rPr>
            <a:t>● Total water need per  day can be calculated with the SAFEGUARD WATER_Water Requirement Tool.</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b="0" i="0">
              <a:solidFill>
                <a:sysClr val="windowText" lastClr="000000"/>
              </a:solidFill>
              <a:effectLst/>
              <a:latin typeface="Arial" panose="020B0604020202020204" pitchFamily="34" charset="0"/>
              <a:ea typeface="+mn-ea"/>
              <a:cs typeface="Arial" panose="020B0604020202020204" pitchFamily="34" charset="0"/>
            </a:rPr>
            <a:t>●Total income per year can be calculated with the INVEST_Farm Analysis Tool.</a:t>
          </a:r>
          <a:endParaRPr lang="de-DE" sz="1000">
            <a:solidFill>
              <a:sysClr val="windowText" lastClr="000000"/>
            </a:solidFill>
            <a:effectLst/>
            <a:latin typeface="Arial" panose="020B0604020202020204" pitchFamily="34" charset="0"/>
            <a:cs typeface="Arial" panose="020B0604020202020204" pitchFamily="34" charset="0"/>
          </a:endParaRPr>
        </a:p>
        <a:p>
          <a:pPr algn="l"/>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5</xdr:col>
      <xdr:colOff>561601</xdr:colOff>
      <xdr:row>90</xdr:row>
      <xdr:rowOff>86203</xdr:rowOff>
    </xdr:from>
    <xdr:to>
      <xdr:col>8</xdr:col>
      <xdr:colOff>106814</xdr:colOff>
      <xdr:row>94</xdr:row>
      <xdr:rowOff>128306</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66726" y="14507053"/>
          <a:ext cx="1268506" cy="689803"/>
        </a:xfrm>
        <a:prstGeom prst="rect">
          <a:avLst/>
        </a:prstGeom>
      </xdr:spPr>
    </xdr:pic>
    <xdr:clientData/>
  </xdr:twoCellAnchor>
  <xdr:twoCellAnchor editAs="oneCell">
    <xdr:from>
      <xdr:col>7</xdr:col>
      <xdr:colOff>54575</xdr:colOff>
      <xdr:row>2</xdr:row>
      <xdr:rowOff>15876</xdr:rowOff>
    </xdr:from>
    <xdr:to>
      <xdr:col>9</xdr:col>
      <xdr:colOff>753341</xdr:colOff>
      <xdr:row>9</xdr:row>
      <xdr:rowOff>1672</xdr:rowOff>
    </xdr:to>
    <xdr:pic>
      <xdr:nvPicPr>
        <xdr:cNvPr id="6" name="Grafik 5"/>
        <xdr:cNvPicPr preferRelativeResize="0">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5662" t="13843"/>
        <a:stretch/>
      </xdr:blipFill>
      <xdr:spPr>
        <a:xfrm>
          <a:off x="4121750" y="339726"/>
          <a:ext cx="1860816" cy="1119271"/>
        </a:xfrm>
        <a:prstGeom prst="rect">
          <a:avLst/>
        </a:prstGeom>
        <a:solidFill>
          <a:schemeClr val="accent3">
            <a:lumMod val="20000"/>
            <a:lumOff val="80000"/>
          </a:schemeClr>
        </a:solidFill>
        <a:ln>
          <a:noFill/>
        </a:ln>
      </xdr:spPr>
    </xdr:pic>
    <xdr:clientData/>
  </xdr:twoCellAnchor>
  <xdr:oneCellAnchor>
    <xdr:from>
      <xdr:col>8</xdr:col>
      <xdr:colOff>0</xdr:colOff>
      <xdr:row>5</xdr:row>
      <xdr:rowOff>0</xdr:rowOff>
    </xdr:from>
    <xdr:ext cx="184731" cy="264560"/>
    <xdr:sp macro="" textlink="">
      <xdr:nvSpPr>
        <xdr:cNvPr id="7" name="Textfeld 6"/>
        <xdr:cNvSpPr txBox="1"/>
      </xdr:nvSpPr>
      <xdr:spPr>
        <a:xfrm>
          <a:off x="46482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0</xdr:colOff>
      <xdr:row>37</xdr:row>
      <xdr:rowOff>0</xdr:rowOff>
    </xdr:from>
    <xdr:ext cx="184731" cy="264560"/>
    <xdr:sp macro="" textlink="">
      <xdr:nvSpPr>
        <xdr:cNvPr id="8" name="Textfeld 7"/>
        <xdr:cNvSpPr txBox="1"/>
      </xdr:nvSpPr>
      <xdr:spPr>
        <a:xfrm>
          <a:off x="1743075"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2</xdr:col>
      <xdr:colOff>261258</xdr:colOff>
      <xdr:row>11</xdr:row>
      <xdr:rowOff>76199</xdr:rowOff>
    </xdr:from>
    <xdr:to>
      <xdr:col>9</xdr:col>
      <xdr:colOff>757299</xdr:colOff>
      <xdr:row>14</xdr:row>
      <xdr:rowOff>122956</xdr:rowOff>
    </xdr:to>
    <xdr:grpSp>
      <xdr:nvGrpSpPr>
        <xdr:cNvPr id="16" name="Gruppieren 15"/>
        <xdr:cNvGrpSpPr>
          <a:grpSpLocks noChangeAspect="1"/>
        </xdr:cNvGrpSpPr>
      </xdr:nvGrpSpPr>
      <xdr:grpSpPr>
        <a:xfrm>
          <a:off x="1418912" y="1849314"/>
          <a:ext cx="4232772" cy="530334"/>
          <a:chOff x="309337" y="3382268"/>
          <a:chExt cx="10920586" cy="1238051"/>
        </a:xfrm>
      </xdr:grpSpPr>
      <xdr:pic>
        <xdr:nvPicPr>
          <xdr:cNvPr id="17" name="Inhaltsplatzhalter 3"/>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9117"/>
          <a:stretch/>
        </xdr:blipFill>
        <xdr:spPr>
          <a:xfrm>
            <a:off x="1673090" y="3382268"/>
            <a:ext cx="9556833" cy="1238051"/>
          </a:xfrm>
          <a:prstGeom prst="rect">
            <a:avLst/>
          </a:prstGeom>
        </xdr:spPr>
      </xdr:pic>
      <xdr:pic>
        <xdr:nvPicPr>
          <xdr:cNvPr id="18" name="Grafik 17"/>
          <xdr:cNvPicPr>
            <a:picLocks noChangeAspect="1"/>
          </xdr:cNvPicPr>
        </xdr:nvPicPr>
        <xdr:blipFill rotWithShape="1">
          <a:blip xmlns:r="http://schemas.openxmlformats.org/officeDocument/2006/relationships" r:embed="rId6"/>
          <a:srcRect r="2320"/>
          <a:stretch/>
        </xdr:blipFill>
        <xdr:spPr>
          <a:xfrm>
            <a:off x="309337" y="3538331"/>
            <a:ext cx="2227130" cy="91617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780238</xdr:colOff>
      <xdr:row>62</xdr:row>
      <xdr:rowOff>30440</xdr:rowOff>
    </xdr:from>
    <xdr:to>
      <xdr:col>11</xdr:col>
      <xdr:colOff>647700</xdr:colOff>
      <xdr:row>88</xdr:row>
      <xdr:rowOff>171450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1028700</xdr:colOff>
      <xdr:row>38</xdr:row>
      <xdr:rowOff>76200</xdr:rowOff>
    </xdr:from>
    <xdr:to>
      <xdr:col>23</xdr:col>
      <xdr:colOff>0</xdr:colOff>
      <xdr:row>61</xdr:row>
      <xdr:rowOff>133350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1032376</xdr:colOff>
      <xdr:row>62</xdr:row>
      <xdr:rowOff>59015</xdr:rowOff>
    </xdr:from>
    <xdr:to>
      <xdr:col>23</xdr:col>
      <xdr:colOff>0</xdr:colOff>
      <xdr:row>88</xdr:row>
      <xdr:rowOff>171450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38</xdr:row>
      <xdr:rowOff>78065</xdr:rowOff>
    </xdr:from>
    <xdr:to>
      <xdr:col>11</xdr:col>
      <xdr:colOff>647700</xdr:colOff>
      <xdr:row>61</xdr:row>
      <xdr:rowOff>133350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127501</xdr:colOff>
      <xdr:row>125</xdr:row>
      <xdr:rowOff>166686</xdr:rowOff>
    </xdr:from>
    <xdr:to>
      <xdr:col>24</xdr:col>
      <xdr:colOff>238125</xdr:colOff>
      <xdr:row>173</xdr:row>
      <xdr:rowOff>119061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9527</xdr:colOff>
      <xdr:row>91</xdr:row>
      <xdr:rowOff>28574</xdr:rowOff>
    </xdr:from>
    <xdr:to>
      <xdr:col>11</xdr:col>
      <xdr:colOff>647700</xdr:colOff>
      <xdr:row>123</xdr:row>
      <xdr:rowOff>174624</xdr:rowOff>
    </xdr:to>
    <xdr:graphicFrame macro="">
      <xdr:nvGraphicFramePr>
        <xdr:cNvPr id="1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119063</xdr:colOff>
      <xdr:row>180</xdr:row>
      <xdr:rowOff>95249</xdr:rowOff>
    </xdr:from>
    <xdr:to>
      <xdr:col>24</xdr:col>
      <xdr:colOff>222250</xdr:colOff>
      <xdr:row>254</xdr:row>
      <xdr:rowOff>142874</xdr:rowOff>
    </xdr:to>
    <xdr:graphicFrame macro="">
      <xdr:nvGraphicFramePr>
        <xdr:cNvPr id="1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2</xdr:col>
          <xdr:colOff>1265466</xdr:colOff>
          <xdr:row>5</xdr:row>
          <xdr:rowOff>45517</xdr:rowOff>
        </xdr:from>
        <xdr:to>
          <xdr:col>6</xdr:col>
          <xdr:colOff>721179</xdr:colOff>
          <xdr:row>17</xdr:row>
          <xdr:rowOff>68035</xdr:rowOff>
        </xdr:to>
        <xdr:grpSp>
          <xdr:nvGrpSpPr>
            <xdr:cNvPr id="18" name="Gruppieren 2"/>
            <xdr:cNvGrpSpPr/>
          </xdr:nvGrpSpPr>
          <xdr:grpSpPr>
            <a:xfrm>
              <a:off x="2503716" y="1283767"/>
              <a:ext cx="4713513" cy="2822868"/>
              <a:chOff x="5913060" y="10128519"/>
              <a:chExt cx="2956763" cy="2902439"/>
            </a:xfrm>
            <a:solidFill>
              <a:schemeClr val="accent3">
                <a:lumMod val="60000"/>
                <a:lumOff val="40000"/>
              </a:schemeClr>
            </a:solidFill>
          </xdr:grpSpPr>
          <xdr:sp macro="" textlink="">
            <xdr:nvSpPr>
              <xdr:cNvPr id="2058" name="CheckBox5" hidden="1">
                <a:extLst>
                  <a:ext uri="{63B3BB69-23CF-44E3-9099-C40C66FF867C}">
                    <a14:compatExt spid="_x0000_s2058"/>
                  </a:ext>
                </a:extLst>
              </xdr:cNvPr>
              <xdr:cNvSpPr/>
            </xdr:nvSpPr>
            <xdr:spPr bwMode="auto">
              <a:xfrm>
                <a:off x="5923361" y="10856897"/>
                <a:ext cx="2946462" cy="589551"/>
              </a:xfrm>
              <a:prstGeom prst="rect">
                <a:avLst/>
              </a:prstGeom>
              <a:noFill/>
              <a:ln>
                <a:noFill/>
              </a:ln>
              <a:extLst>
                <a:ext uri="{91240B29-F687-4F45-9708-019B960494DF}">
                  <a14:hiddenLine w="9525">
                    <a:noFill/>
                    <a:miter lim="800000"/>
                    <a:headEnd/>
                    <a:tailEnd/>
                  </a14:hiddenLine>
                </a:ext>
              </a:extLst>
            </xdr:spPr>
          </xdr:sp>
          <xdr:sp macro="" textlink="">
            <xdr:nvSpPr>
              <xdr:cNvPr id="2059" name="CheckBox6" hidden="1">
                <a:extLst>
                  <a:ext uri="{63B3BB69-23CF-44E3-9099-C40C66FF867C}">
                    <a14:compatExt spid="_x0000_s2059"/>
                  </a:ext>
                </a:extLst>
              </xdr:cNvPr>
              <xdr:cNvSpPr/>
            </xdr:nvSpPr>
            <xdr:spPr bwMode="auto">
              <a:xfrm>
                <a:off x="5913060" y="11638690"/>
                <a:ext cx="2946464" cy="563646"/>
              </a:xfrm>
              <a:prstGeom prst="rect">
                <a:avLst/>
              </a:prstGeom>
              <a:noFill/>
              <a:ln>
                <a:noFill/>
              </a:ln>
              <a:extLst>
                <a:ext uri="{91240B29-F687-4F45-9708-019B960494DF}">
                  <a14:hiddenLine w="9525">
                    <a:noFill/>
                    <a:miter lim="800000"/>
                    <a:headEnd/>
                    <a:tailEnd/>
                  </a14:hiddenLine>
                </a:ext>
              </a:extLst>
            </xdr:spPr>
          </xdr:sp>
          <xdr:sp macro="" textlink="">
            <xdr:nvSpPr>
              <xdr:cNvPr id="2060" name="CheckBox7" hidden="1">
                <a:extLst>
                  <a:ext uri="{63B3BB69-23CF-44E3-9099-C40C66FF867C}">
                    <a14:compatExt spid="_x0000_s2060"/>
                  </a:ext>
                </a:extLst>
              </xdr:cNvPr>
              <xdr:cNvSpPr/>
            </xdr:nvSpPr>
            <xdr:spPr bwMode="auto">
              <a:xfrm>
                <a:off x="5925313" y="12426359"/>
                <a:ext cx="2934208" cy="604599"/>
              </a:xfrm>
              <a:prstGeom prst="rect">
                <a:avLst/>
              </a:prstGeom>
              <a:noFill/>
              <a:ln>
                <a:noFill/>
              </a:ln>
              <a:extLst>
                <a:ext uri="{91240B29-F687-4F45-9708-019B960494DF}">
                  <a14:hiddenLine w="9525">
                    <a:noFill/>
                    <a:miter lim="800000"/>
                    <a:headEnd/>
                    <a:tailEnd/>
                  </a14:hiddenLine>
                </a:ext>
              </a:extLst>
            </xdr:spPr>
          </xdr:sp>
          <xdr:sp macro="" textlink="">
            <xdr:nvSpPr>
              <xdr:cNvPr id="2061" name="CheckBox8" hidden="1">
                <a:extLst>
                  <a:ext uri="{63B3BB69-23CF-44E3-9099-C40C66FF867C}">
                    <a14:compatExt spid="_x0000_s2061"/>
                  </a:ext>
                </a:extLst>
              </xdr:cNvPr>
              <xdr:cNvSpPr/>
            </xdr:nvSpPr>
            <xdr:spPr bwMode="auto">
              <a:xfrm>
                <a:off x="5919928" y="10128519"/>
                <a:ext cx="2949895" cy="52643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xdr:from>
      <xdr:col>12</xdr:col>
      <xdr:colOff>15875</xdr:colOff>
      <xdr:row>91</xdr:row>
      <xdr:rowOff>15875</xdr:rowOff>
    </xdr:from>
    <xdr:to>
      <xdr:col>23</xdr:col>
      <xdr:colOff>63499</xdr:colOff>
      <xdr:row>123</xdr:row>
      <xdr:rowOff>174625</xdr:rowOff>
    </xdr:to>
    <xdr:graphicFrame macro="">
      <xdr:nvGraphicFramePr>
        <xdr:cNvPr id="15"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weringag.org/" TargetMode="External"/><Relationship Id="rId2" Type="http://schemas.openxmlformats.org/officeDocument/2006/relationships/hyperlink" Target="mailto:Powering.Agriculture@giz.de" TargetMode="External"/><Relationship Id="rId1" Type="http://schemas.openxmlformats.org/officeDocument/2006/relationships/hyperlink" Target="https://energypedia.info/wiki/Toolbox_on_SPI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fao.org/energy/agrifood-chains/power-irrigation-tool/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8.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9.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499984740745262"/>
  </sheetPr>
  <dimension ref="D1:J95"/>
  <sheetViews>
    <sheetView tabSelected="1" view="pageBreakPreview" zoomScale="130" zoomScaleNormal="100" zoomScaleSheetLayoutView="130" workbookViewId="0">
      <selection activeCell="F56" sqref="F56"/>
    </sheetView>
  </sheetViews>
  <sheetFormatPr defaultColWidth="11.42578125" defaultRowHeight="12.75" x14ac:dyDescent="0.2"/>
  <cols>
    <col min="1" max="5" width="8.7109375" customWidth="1"/>
    <col min="6" max="6" width="4" customWidth="1"/>
    <col min="7" max="9" width="8.7109375" customWidth="1"/>
  </cols>
  <sheetData>
    <row r="1" spans="4:10" ht="12.75" customHeight="1" x14ac:dyDescent="0.2"/>
    <row r="2" spans="4:10" ht="12.75" customHeight="1" x14ac:dyDescent="0.2"/>
    <row r="3" spans="4:10" ht="12.75" customHeight="1" x14ac:dyDescent="0.2"/>
    <row r="4" spans="4:10" ht="12.75" customHeight="1" x14ac:dyDescent="0.2"/>
    <row r="5" spans="4:10" ht="12.75" customHeight="1" x14ac:dyDescent="0.2"/>
    <row r="6" spans="4:10" ht="12.75" customHeight="1" x14ac:dyDescent="0.2"/>
    <row r="7" spans="4:10" ht="12.75" customHeight="1" x14ac:dyDescent="0.2"/>
    <row r="8" spans="4:10" ht="12.75" customHeight="1" x14ac:dyDescent="0.2"/>
    <row r="9" spans="4:10" ht="12.75" customHeight="1" x14ac:dyDescent="0.2"/>
    <row r="10" spans="4:10" ht="12.75" customHeight="1" x14ac:dyDescent="0.2"/>
    <row r="11" spans="4:10" ht="12.75" customHeight="1" x14ac:dyDescent="0.2">
      <c r="D11" s="408" t="s">
        <v>66</v>
      </c>
      <c r="E11" s="408"/>
      <c r="F11" s="408"/>
      <c r="G11" s="408"/>
      <c r="H11" s="408"/>
      <c r="I11" s="408"/>
      <c r="J11" s="408"/>
    </row>
    <row r="12" spans="4:10" ht="12.75" customHeight="1" x14ac:dyDescent="0.2"/>
    <row r="13" spans="4:10" ht="12.75" customHeight="1" x14ac:dyDescent="0.2"/>
    <row r="14" spans="4:10" ht="12.75" customHeight="1" x14ac:dyDescent="0.2"/>
    <row r="15" spans="4:10" ht="12.75" customHeight="1" x14ac:dyDescent="0.2"/>
    <row r="16" spans="4:10" ht="12.75" customHeight="1" x14ac:dyDescent="0.2">
      <c r="D16" s="409" t="s">
        <v>168</v>
      </c>
      <c r="E16" s="409"/>
      <c r="F16" s="409"/>
      <c r="G16" s="409"/>
      <c r="H16" s="409"/>
      <c r="I16" s="409"/>
      <c r="J16" s="409"/>
    </row>
    <row r="17" spans="4:10" ht="12.75" customHeight="1" x14ac:dyDescent="0.2"/>
    <row r="18" spans="4:10" ht="12.75" customHeight="1" x14ac:dyDescent="0.2">
      <c r="D18" s="410" t="s">
        <v>67</v>
      </c>
      <c r="E18" s="410"/>
      <c r="F18" s="410"/>
      <c r="G18" s="410"/>
      <c r="H18" s="410"/>
      <c r="I18" s="410"/>
      <c r="J18" s="410"/>
    </row>
    <row r="19" spans="4:10" ht="12.75" customHeight="1" x14ac:dyDescent="0.2">
      <c r="D19" s="411" t="s">
        <v>160</v>
      </c>
      <c r="E19" s="411"/>
      <c r="F19" s="411"/>
      <c r="G19" s="411"/>
      <c r="H19" s="411"/>
      <c r="I19" s="411"/>
      <c r="J19" s="411"/>
    </row>
    <row r="20" spans="4:10" ht="12.75" customHeight="1" x14ac:dyDescent="0.2">
      <c r="D20" s="411"/>
      <c r="E20" s="411"/>
      <c r="F20" s="411"/>
      <c r="G20" s="411"/>
      <c r="H20" s="411"/>
      <c r="I20" s="411"/>
      <c r="J20" s="411"/>
    </row>
    <row r="21" spans="4:10" ht="12.75" customHeight="1" x14ac:dyDescent="0.2">
      <c r="D21" s="411"/>
      <c r="E21" s="411"/>
      <c r="F21" s="411"/>
      <c r="G21" s="411"/>
      <c r="H21" s="411"/>
      <c r="I21" s="411"/>
      <c r="J21" s="411"/>
    </row>
    <row r="22" spans="4:10" ht="12.75" customHeight="1" x14ac:dyDescent="0.2">
      <c r="D22" s="411"/>
      <c r="E22" s="411"/>
      <c r="F22" s="411"/>
      <c r="G22" s="411"/>
      <c r="H22" s="411"/>
      <c r="I22" s="411"/>
      <c r="J22" s="411"/>
    </row>
    <row r="23" spans="4:10" ht="12.75" customHeight="1" x14ac:dyDescent="0.2">
      <c r="D23" s="411"/>
      <c r="E23" s="411"/>
      <c r="F23" s="411"/>
      <c r="G23" s="411"/>
      <c r="H23" s="411"/>
      <c r="I23" s="411"/>
      <c r="J23" s="411"/>
    </row>
    <row r="24" spans="4:10" ht="12.75" customHeight="1" x14ac:dyDescent="0.2">
      <c r="D24" s="434" t="s">
        <v>159</v>
      </c>
      <c r="E24" s="435"/>
      <c r="F24" s="435"/>
      <c r="G24" s="435"/>
      <c r="H24" s="435"/>
      <c r="I24" s="435"/>
      <c r="J24" s="435"/>
    </row>
    <row r="25" spans="4:10" ht="12.75" customHeight="1" x14ac:dyDescent="0.2">
      <c r="D25" s="190"/>
      <c r="E25" s="190"/>
      <c r="F25" s="190"/>
      <c r="G25" s="190"/>
      <c r="H25" s="190"/>
      <c r="I25" s="190"/>
      <c r="J25" s="190"/>
    </row>
    <row r="26" spans="4:10" ht="12.75" customHeight="1" x14ac:dyDescent="0.2">
      <c r="D26" s="410" t="s">
        <v>69</v>
      </c>
      <c r="E26" s="410"/>
      <c r="F26" s="410"/>
      <c r="G26" s="410"/>
      <c r="H26" s="410"/>
      <c r="I26" s="410"/>
      <c r="J26" s="410"/>
    </row>
    <row r="27" spans="4:10" ht="12.75" customHeight="1" x14ac:dyDescent="0.2"/>
    <row r="28" spans="4:10" ht="12.75" customHeight="1" x14ac:dyDescent="0.2"/>
    <row r="29" spans="4:10" ht="12.75" customHeight="1" x14ac:dyDescent="0.2"/>
    <row r="30" spans="4:10" ht="12.75" customHeight="1" x14ac:dyDescent="0.2"/>
    <row r="31" spans="4:10" ht="12.75" customHeight="1" x14ac:dyDescent="0.2"/>
    <row r="32" spans="4:10" ht="12.75" customHeight="1" x14ac:dyDescent="0.2"/>
    <row r="33" spans="4:10" ht="12.75" customHeight="1" x14ac:dyDescent="0.2"/>
    <row r="34" spans="4:10" ht="12.75" customHeight="1" x14ac:dyDescent="0.2">
      <c r="D34" s="188"/>
      <c r="E34" s="188"/>
      <c r="F34" s="188"/>
      <c r="G34" s="188"/>
      <c r="H34" s="188"/>
      <c r="I34" s="188"/>
      <c r="J34" s="188"/>
    </row>
    <row r="35" spans="4:10" ht="12.75" customHeight="1" x14ac:dyDescent="0.2">
      <c r="D35" s="188"/>
      <c r="E35" s="188"/>
      <c r="F35" s="188"/>
      <c r="G35" s="188"/>
      <c r="H35" s="188"/>
      <c r="I35" s="188"/>
      <c r="J35" s="188"/>
    </row>
    <row r="36" spans="4:10" ht="12.75" customHeight="1" x14ac:dyDescent="0.2">
      <c r="D36" s="188"/>
      <c r="E36" s="188"/>
      <c r="F36" s="188"/>
      <c r="G36" s="188"/>
      <c r="H36" s="188"/>
      <c r="I36" s="188"/>
      <c r="J36" s="188"/>
    </row>
    <row r="37" spans="4:10" ht="12.75" customHeight="1" x14ac:dyDescent="0.2">
      <c r="D37" s="410" t="s">
        <v>68</v>
      </c>
      <c r="E37" s="410"/>
      <c r="F37" s="410"/>
      <c r="G37" s="410"/>
      <c r="H37" s="410"/>
      <c r="I37" s="410"/>
      <c r="J37" s="410"/>
    </row>
    <row r="38" spans="4:10" ht="12.75" customHeight="1" x14ac:dyDescent="0.2">
      <c r="D38" t="s">
        <v>92</v>
      </c>
    </row>
    <row r="39" spans="4:10" ht="12.75" customHeight="1" thickBot="1" x14ac:dyDescent="0.25"/>
    <row r="40" spans="4:10" ht="12.75" customHeight="1" x14ac:dyDescent="0.2">
      <c r="D40" s="422" t="s">
        <v>157</v>
      </c>
      <c r="E40" s="423"/>
      <c r="F40" s="424"/>
      <c r="G40" s="413" t="s">
        <v>102</v>
      </c>
      <c r="H40" s="414"/>
      <c r="I40" s="414"/>
      <c r="J40" s="415"/>
    </row>
    <row r="41" spans="4:10" ht="12.75" customHeight="1" x14ac:dyDescent="0.2">
      <c r="D41" s="425"/>
      <c r="E41" s="426"/>
      <c r="F41" s="427"/>
      <c r="G41" s="416"/>
      <c r="H41" s="417"/>
      <c r="I41" s="417"/>
      <c r="J41" s="418"/>
    </row>
    <row r="42" spans="4:10" ht="12.75" customHeight="1" thickBot="1" x14ac:dyDescent="0.25">
      <c r="D42" s="428"/>
      <c r="E42" s="429"/>
      <c r="F42" s="430"/>
      <c r="G42" s="419"/>
      <c r="H42" s="420"/>
      <c r="I42" s="420"/>
      <c r="J42" s="421"/>
    </row>
    <row r="43" spans="4:10" ht="12.75" customHeight="1" x14ac:dyDescent="0.2">
      <c r="D43" s="422" t="s">
        <v>158</v>
      </c>
      <c r="E43" s="423"/>
      <c r="F43" s="424"/>
      <c r="G43" s="413" t="s">
        <v>103</v>
      </c>
      <c r="H43" s="414"/>
      <c r="I43" s="414"/>
      <c r="J43" s="415"/>
    </row>
    <row r="44" spans="4:10" ht="12.75" customHeight="1" thickBot="1" x14ac:dyDescent="0.25">
      <c r="D44" s="428"/>
      <c r="E44" s="429"/>
      <c r="F44" s="430"/>
      <c r="G44" s="419"/>
      <c r="H44" s="420"/>
      <c r="I44" s="420"/>
      <c r="J44" s="421"/>
    </row>
    <row r="45" spans="4:10" ht="12.75" customHeight="1" x14ac:dyDescent="0.2"/>
    <row r="46" spans="4:10" ht="12.75" customHeight="1" x14ac:dyDescent="0.2">
      <c r="D46" s="410" t="s">
        <v>70</v>
      </c>
      <c r="E46" s="410"/>
      <c r="F46" s="410"/>
      <c r="G46" s="410"/>
      <c r="H46" s="410"/>
      <c r="I46" s="410"/>
      <c r="J46" s="410"/>
    </row>
    <row r="47" spans="4:10" ht="12.75" customHeight="1" x14ac:dyDescent="0.2">
      <c r="D47" s="411" t="s">
        <v>146</v>
      </c>
      <c r="E47" s="411"/>
      <c r="F47" s="411" t="s">
        <v>147</v>
      </c>
      <c r="G47" s="411"/>
    </row>
    <row r="48" spans="4:10" ht="12.75" customHeight="1" x14ac:dyDescent="0.2">
      <c r="D48" s="411" t="s">
        <v>167</v>
      </c>
      <c r="E48" s="411"/>
      <c r="F48" s="411" t="s">
        <v>148</v>
      </c>
      <c r="G48" s="411"/>
      <c r="H48" s="411"/>
      <c r="I48" s="411"/>
      <c r="J48" s="411"/>
    </row>
    <row r="49" spans="4:10" ht="12.75" customHeight="1" x14ac:dyDescent="0.2">
      <c r="D49" s="411"/>
      <c r="E49" s="411"/>
      <c r="F49" s="411"/>
      <c r="G49" s="411"/>
      <c r="H49" s="411"/>
      <c r="I49" s="411"/>
      <c r="J49" s="411"/>
    </row>
    <row r="50" spans="4:10" ht="12.75" customHeight="1" x14ac:dyDescent="0.2">
      <c r="D50" s="411" t="s">
        <v>149</v>
      </c>
      <c r="E50" s="411"/>
      <c r="F50" s="433" t="s">
        <v>150</v>
      </c>
      <c r="G50" s="433"/>
      <c r="H50" s="433"/>
    </row>
    <row r="51" spans="4:10" ht="12.75" customHeight="1" x14ac:dyDescent="0.2">
      <c r="D51" s="412" t="s">
        <v>151</v>
      </c>
      <c r="E51" s="412"/>
      <c r="F51" s="431" t="s">
        <v>152</v>
      </c>
      <c r="G51" s="431"/>
      <c r="H51" s="431"/>
      <c r="I51" s="431"/>
      <c r="J51" s="431"/>
    </row>
    <row r="52" spans="4:10" ht="12.75" customHeight="1" x14ac:dyDescent="0.2">
      <c r="D52" s="432" t="s">
        <v>153</v>
      </c>
      <c r="E52" s="432"/>
      <c r="F52" s="411" t="s">
        <v>154</v>
      </c>
      <c r="G52" s="411"/>
      <c r="H52" s="411"/>
      <c r="I52" s="411"/>
      <c r="J52" s="411"/>
    </row>
    <row r="53" spans="4:10" s="189" customFormat="1" ht="12.75" customHeight="1" x14ac:dyDescent="0.2">
      <c r="D53" s="432"/>
      <c r="E53" s="432"/>
      <c r="F53" s="411"/>
      <c r="G53" s="411"/>
      <c r="H53" s="411"/>
      <c r="I53" s="411"/>
      <c r="J53" s="411"/>
    </row>
    <row r="54" spans="4:10" s="189" customFormat="1" ht="12.75" customHeight="1" x14ac:dyDescent="0.2">
      <c r="D54" s="432"/>
      <c r="E54" s="432"/>
      <c r="F54" s="433" t="s">
        <v>155</v>
      </c>
      <c r="G54" s="433"/>
      <c r="H54" s="433"/>
      <c r="I54" s="190"/>
      <c r="J54" s="190"/>
    </row>
    <row r="55" spans="4:10" ht="12.75" customHeight="1" x14ac:dyDescent="0.2">
      <c r="D55" s="411" t="s">
        <v>156</v>
      </c>
      <c r="E55" s="411"/>
      <c r="F55" s="411" t="s">
        <v>187</v>
      </c>
      <c r="G55" s="411"/>
      <c r="H55" s="411"/>
    </row>
    <row r="56" spans="4:10" ht="12.75" customHeight="1" x14ac:dyDescent="0.2"/>
    <row r="57" spans="4:10" ht="12.75" customHeight="1" x14ac:dyDescent="0.2">
      <c r="D57" s="411" t="s">
        <v>120</v>
      </c>
      <c r="E57" s="411"/>
      <c r="F57" s="411"/>
      <c r="G57" s="411"/>
      <c r="H57" s="411"/>
      <c r="I57" s="411"/>
      <c r="J57" s="411"/>
    </row>
    <row r="58" spans="4:10" ht="12.75" customHeight="1" x14ac:dyDescent="0.2">
      <c r="D58" s="411"/>
      <c r="E58" s="411"/>
      <c r="F58" s="411"/>
      <c r="G58" s="411"/>
      <c r="H58" s="411"/>
      <c r="I58" s="411"/>
      <c r="J58" s="411"/>
    </row>
    <row r="59" spans="4:10" ht="12.75" customHeight="1" x14ac:dyDescent="0.2">
      <c r="D59" s="411"/>
      <c r="E59" s="411"/>
      <c r="F59" s="411"/>
      <c r="G59" s="411"/>
      <c r="H59" s="411"/>
      <c r="I59" s="411"/>
      <c r="J59" s="411"/>
    </row>
    <row r="60" spans="4:10" ht="12.75" customHeight="1" x14ac:dyDescent="0.2">
      <c r="D60" s="411"/>
      <c r="E60" s="411"/>
      <c r="F60" s="411"/>
      <c r="G60" s="411"/>
      <c r="H60" s="411"/>
      <c r="I60" s="411"/>
      <c r="J60" s="411"/>
    </row>
    <row r="61" spans="4:10" ht="12.75" customHeight="1" x14ac:dyDescent="0.2">
      <c r="D61" s="411"/>
      <c r="E61" s="411"/>
      <c r="F61" s="411"/>
      <c r="G61" s="411"/>
      <c r="H61" s="411"/>
      <c r="I61" s="411"/>
      <c r="J61" s="411"/>
    </row>
    <row r="62" spans="4:10" ht="12.75" customHeight="1" x14ac:dyDescent="0.2">
      <c r="D62" s="411"/>
      <c r="E62" s="411"/>
      <c r="F62" s="411"/>
      <c r="G62" s="411"/>
      <c r="H62" s="411"/>
      <c r="I62" s="411"/>
      <c r="J62" s="411"/>
    </row>
    <row r="63" spans="4:10" ht="12.75" customHeight="1" x14ac:dyDescent="0.2">
      <c r="D63" s="411"/>
      <c r="E63" s="411"/>
      <c r="F63" s="411"/>
      <c r="G63" s="411"/>
      <c r="H63" s="411"/>
      <c r="I63" s="411"/>
      <c r="J63" s="411"/>
    </row>
    <row r="64" spans="4:10" ht="12.75" customHeight="1" x14ac:dyDescent="0.2">
      <c r="D64" s="411"/>
      <c r="E64" s="411"/>
      <c r="F64" s="411"/>
      <c r="G64" s="411"/>
      <c r="H64" s="411"/>
      <c r="I64" s="411"/>
      <c r="J64" s="411"/>
    </row>
    <row r="65" spans="4:10" ht="12.75" customHeight="1" x14ac:dyDescent="0.2">
      <c r="D65" s="411"/>
      <c r="E65" s="411"/>
      <c r="F65" s="411"/>
      <c r="G65" s="411"/>
      <c r="H65" s="411"/>
      <c r="I65" s="411"/>
      <c r="J65" s="411"/>
    </row>
    <row r="66" spans="4:10" ht="12.75" customHeight="1" x14ac:dyDescent="0.2">
      <c r="D66" s="411"/>
      <c r="E66" s="411"/>
      <c r="F66" s="411"/>
      <c r="G66" s="411"/>
      <c r="H66" s="411"/>
      <c r="I66" s="411"/>
      <c r="J66" s="411"/>
    </row>
    <row r="67" spans="4:10" ht="12.75" customHeight="1" x14ac:dyDescent="0.2">
      <c r="D67" s="411"/>
      <c r="E67" s="411"/>
      <c r="F67" s="411"/>
      <c r="G67" s="411"/>
      <c r="H67" s="411"/>
      <c r="I67" s="411"/>
      <c r="J67" s="411"/>
    </row>
    <row r="68" spans="4:10" ht="12.75" customHeight="1" x14ac:dyDescent="0.2">
      <c r="D68" s="411"/>
      <c r="E68" s="411"/>
      <c r="F68" s="411"/>
      <c r="G68" s="411"/>
      <c r="H68" s="411"/>
      <c r="I68" s="411"/>
      <c r="J68" s="411"/>
    </row>
    <row r="69" spans="4:10" ht="12.75" customHeight="1" x14ac:dyDescent="0.2"/>
    <row r="70" spans="4:10" ht="12.75" customHeight="1" x14ac:dyDescent="0.2">
      <c r="D70" s="411" t="s">
        <v>145</v>
      </c>
      <c r="E70" s="411"/>
      <c r="F70" s="411"/>
      <c r="G70" s="411"/>
      <c r="H70" s="411"/>
      <c r="I70" s="411"/>
      <c r="J70" s="411"/>
    </row>
    <row r="71" spans="4:10" ht="12.75" customHeight="1" x14ac:dyDescent="0.2">
      <c r="D71" s="411"/>
      <c r="E71" s="411"/>
      <c r="F71" s="411"/>
      <c r="G71" s="411"/>
      <c r="H71" s="411"/>
      <c r="I71" s="411"/>
      <c r="J71" s="411"/>
    </row>
    <row r="72" spans="4:10" ht="12.75" customHeight="1" x14ac:dyDescent="0.2">
      <c r="D72" s="411"/>
      <c r="E72" s="411"/>
      <c r="F72" s="411"/>
      <c r="G72" s="411"/>
      <c r="H72" s="411"/>
      <c r="I72" s="411"/>
      <c r="J72" s="411"/>
    </row>
    <row r="73" spans="4:10" ht="12.75" customHeight="1" x14ac:dyDescent="0.2">
      <c r="D73" s="411"/>
      <c r="E73" s="411"/>
      <c r="F73" s="411"/>
      <c r="G73" s="411"/>
      <c r="H73" s="411"/>
      <c r="I73" s="411"/>
      <c r="J73" s="411"/>
    </row>
    <row r="74" spans="4:10" ht="12.75" customHeight="1" x14ac:dyDescent="0.2">
      <c r="D74" s="411"/>
      <c r="E74" s="411"/>
      <c r="F74" s="411"/>
      <c r="G74" s="411"/>
      <c r="H74" s="411"/>
      <c r="I74" s="411"/>
      <c r="J74" s="411"/>
    </row>
    <row r="75" spans="4:10" ht="12.75" customHeight="1" x14ac:dyDescent="0.2">
      <c r="D75" s="411"/>
      <c r="E75" s="411"/>
      <c r="F75" s="411"/>
      <c r="G75" s="411"/>
      <c r="H75" s="411"/>
      <c r="I75" s="411"/>
      <c r="J75" s="411"/>
    </row>
    <row r="76" spans="4:10" ht="12.75" customHeight="1" x14ac:dyDescent="0.2">
      <c r="D76" s="411"/>
      <c r="E76" s="411"/>
      <c r="F76" s="411"/>
      <c r="G76" s="411"/>
      <c r="H76" s="411"/>
      <c r="I76" s="411"/>
      <c r="J76" s="411"/>
    </row>
    <row r="77" spans="4:10" ht="12.75" customHeight="1" x14ac:dyDescent="0.2">
      <c r="D77" s="411"/>
      <c r="E77" s="411"/>
      <c r="F77" s="411"/>
      <c r="G77" s="411"/>
      <c r="H77" s="411"/>
      <c r="I77" s="411"/>
      <c r="J77" s="411"/>
    </row>
    <row r="78" spans="4:10" ht="12.75" customHeight="1" x14ac:dyDescent="0.2">
      <c r="D78" s="411"/>
      <c r="E78" s="411"/>
      <c r="F78" s="411"/>
      <c r="G78" s="411"/>
      <c r="H78" s="411"/>
      <c r="I78" s="411"/>
      <c r="J78" s="411"/>
    </row>
    <row r="79" spans="4:10" ht="12.75" customHeight="1" x14ac:dyDescent="0.2">
      <c r="D79" s="411"/>
      <c r="E79" s="411"/>
      <c r="F79" s="411"/>
      <c r="G79" s="411"/>
      <c r="H79" s="411"/>
      <c r="I79" s="411"/>
      <c r="J79" s="411"/>
    </row>
    <row r="80" spans="4:10" ht="12.75" customHeight="1" x14ac:dyDescent="0.2">
      <c r="D80" s="411"/>
      <c r="E80" s="411"/>
      <c r="F80" s="411"/>
      <c r="G80" s="411"/>
      <c r="H80" s="411"/>
      <c r="I80" s="411"/>
      <c r="J80" s="411"/>
    </row>
    <row r="81" spans="4:10" ht="12.75" customHeight="1" x14ac:dyDescent="0.2">
      <c r="D81" s="411"/>
      <c r="E81" s="411"/>
      <c r="F81" s="411"/>
      <c r="G81" s="411"/>
      <c r="H81" s="411"/>
      <c r="I81" s="411"/>
      <c r="J81" s="411"/>
    </row>
    <row r="82" spans="4:10" ht="12.75" customHeight="1" x14ac:dyDescent="0.2">
      <c r="D82" s="411"/>
      <c r="E82" s="411"/>
      <c r="F82" s="411"/>
      <c r="G82" s="411"/>
      <c r="H82" s="411"/>
      <c r="I82" s="411"/>
      <c r="J82" s="411"/>
    </row>
    <row r="83" spans="4:10" ht="12.75" customHeight="1" x14ac:dyDescent="0.2">
      <c r="D83" s="411"/>
      <c r="E83" s="411"/>
      <c r="F83" s="411"/>
      <c r="G83" s="411"/>
      <c r="H83" s="411"/>
      <c r="I83" s="411"/>
      <c r="J83" s="411"/>
    </row>
    <row r="84" spans="4:10" ht="12.75" customHeight="1" x14ac:dyDescent="0.2"/>
    <row r="85" spans="4:10" ht="13.5" customHeight="1" x14ac:dyDescent="0.2">
      <c r="D85" s="411" t="s">
        <v>144</v>
      </c>
      <c r="E85" s="411"/>
      <c r="F85" s="411"/>
      <c r="G85" s="411"/>
      <c r="H85" s="411"/>
      <c r="I85" s="411"/>
      <c r="J85" s="411"/>
    </row>
    <row r="86" spans="4:10" ht="12.75" customHeight="1" x14ac:dyDescent="0.2">
      <c r="D86" s="411"/>
      <c r="E86" s="411"/>
      <c r="F86" s="411"/>
      <c r="G86" s="411"/>
      <c r="H86" s="411"/>
      <c r="I86" s="411"/>
      <c r="J86" s="411"/>
    </row>
    <row r="87" spans="4:10" ht="12.75" customHeight="1" x14ac:dyDescent="0.2">
      <c r="D87" s="411"/>
      <c r="E87" s="411"/>
      <c r="F87" s="411"/>
      <c r="G87" s="411"/>
      <c r="H87" s="411"/>
      <c r="I87" s="411"/>
      <c r="J87" s="411"/>
    </row>
    <row r="88" spans="4:10" ht="12.75" customHeight="1" x14ac:dyDescent="0.2">
      <c r="D88" s="411"/>
      <c r="E88" s="411"/>
      <c r="F88" s="411"/>
      <c r="G88" s="411"/>
      <c r="H88" s="411"/>
      <c r="I88" s="411"/>
      <c r="J88" s="411"/>
    </row>
    <row r="89" spans="4:10" ht="12.75" customHeight="1" x14ac:dyDescent="0.2">
      <c r="D89" s="411"/>
      <c r="E89" s="411"/>
      <c r="F89" s="411"/>
      <c r="G89" s="411"/>
      <c r="H89" s="411"/>
      <c r="I89" s="411"/>
      <c r="J89" s="411"/>
    </row>
    <row r="90" spans="4:10" ht="12.75" customHeight="1" x14ac:dyDescent="0.2">
      <c r="D90" s="411"/>
      <c r="E90" s="411"/>
      <c r="F90" s="411"/>
      <c r="G90" s="411"/>
      <c r="H90" s="411"/>
      <c r="I90" s="411"/>
      <c r="J90" s="411"/>
    </row>
    <row r="91" spans="4:10" ht="12.75" customHeight="1" x14ac:dyDescent="0.2">
      <c r="D91" s="411"/>
      <c r="E91" s="411"/>
      <c r="F91" s="411"/>
      <c r="G91" s="411"/>
      <c r="H91" s="411"/>
      <c r="I91" s="411"/>
      <c r="J91" s="411"/>
    </row>
    <row r="92" spans="4:10" ht="12.75" customHeight="1" x14ac:dyDescent="0.2"/>
    <row r="93" spans="4:10" ht="12.75" customHeight="1" x14ac:dyDescent="0.2">
      <c r="D93" s="412" t="s">
        <v>119</v>
      </c>
      <c r="E93" s="412"/>
      <c r="F93" s="412"/>
    </row>
    <row r="94" spans="4:10" ht="12.75" customHeight="1" x14ac:dyDescent="0.2"/>
    <row r="95" spans="4:10" ht="12.75" customHeight="1" x14ac:dyDescent="0.2"/>
  </sheetData>
  <sheetProtection algorithmName="SHA-512" hashValue="EzFm2qHu4RyPlA6J1Fl6daqFn+54B4QEAYVIxKhUs2i/L6aJ/y0EgBYfGDhTcSOQQREWggbwT/DPgrtt0o/Keg==" saltValue="2IZP4YFu3p4kbhmKbZzOOA==" spinCount="100000" sheet="1" objects="1" scenarios="1"/>
  <mergeCells count="29">
    <mergeCell ref="D24:J24"/>
    <mergeCell ref="D70:J83"/>
    <mergeCell ref="D50:E50"/>
    <mergeCell ref="F50:H50"/>
    <mergeCell ref="D57:J68"/>
    <mergeCell ref="D46:J46"/>
    <mergeCell ref="D47:E47"/>
    <mergeCell ref="F47:G47"/>
    <mergeCell ref="G43:J44"/>
    <mergeCell ref="D48:E49"/>
    <mergeCell ref="F48:J49"/>
    <mergeCell ref="D37:J37"/>
    <mergeCell ref="D26:J26"/>
    <mergeCell ref="D11:J11"/>
    <mergeCell ref="D16:J16"/>
    <mergeCell ref="D18:J18"/>
    <mergeCell ref="D85:J91"/>
    <mergeCell ref="D93:F93"/>
    <mergeCell ref="D19:J23"/>
    <mergeCell ref="G40:J42"/>
    <mergeCell ref="D40:F42"/>
    <mergeCell ref="D51:E51"/>
    <mergeCell ref="F51:J51"/>
    <mergeCell ref="D52:E54"/>
    <mergeCell ref="F52:J53"/>
    <mergeCell ref="F54:H54"/>
    <mergeCell ref="D55:E55"/>
    <mergeCell ref="F55:H55"/>
    <mergeCell ref="D43:F44"/>
  </mergeCells>
  <hyperlinks>
    <hyperlink ref="F51:J51" r:id="rId1" display="https://energypedia.info/wiki/Toolbox_on_SPIS"/>
    <hyperlink ref="F50" r:id="rId2"/>
    <hyperlink ref="F54" r:id="rId3"/>
    <hyperlink ref="D24" r:id="rId4"/>
  </hyperlinks>
  <pageMargins left="0.7" right="0.7" top="0.78740157499999996" bottom="0.78740157499999996" header="0.3" footer="0.3"/>
  <pageSetup paperSize="9" scale="99" orientation="portrait" r:id="rId5"/>
  <rowBreaks count="1" manualBreakCount="1">
    <brk id="56"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7C80"/>
    <pageSetUpPr fitToPage="1"/>
  </sheetPr>
  <dimension ref="A1:W118"/>
  <sheetViews>
    <sheetView showGridLines="0" zoomScale="90" zoomScaleNormal="90" zoomScaleSheetLayoutView="70" zoomScalePageLayoutView="25" workbookViewId="0">
      <selection activeCell="E117" sqref="E117:F117"/>
    </sheetView>
  </sheetViews>
  <sheetFormatPr defaultColWidth="11.42578125" defaultRowHeight="14.25" x14ac:dyDescent="0.2"/>
  <cols>
    <col min="1" max="1" width="3.7109375" style="1" customWidth="1"/>
    <col min="2" max="2" width="14.85546875" style="1" customWidth="1"/>
    <col min="3" max="3" width="27.42578125" style="1" customWidth="1"/>
    <col min="4" max="4" width="5.5703125" style="1" customWidth="1"/>
    <col min="5" max="5" width="14.5703125" style="1" customWidth="1"/>
    <col min="6" max="6" width="11.42578125" style="1" customWidth="1"/>
    <col min="7" max="7" width="14.42578125" style="1" customWidth="1"/>
    <col min="8" max="9" width="11.42578125" style="1"/>
    <col min="10" max="11" width="20" style="1" customWidth="1"/>
    <col min="12" max="12" width="3.7109375" style="1" customWidth="1"/>
    <col min="13" max="13" width="8.42578125" style="1" customWidth="1"/>
    <col min="14" max="14" width="20.5703125" style="1" customWidth="1"/>
    <col min="15" max="15" width="13.42578125" style="1" bestFit="1" customWidth="1"/>
    <col min="16" max="16" width="11.85546875" style="1" customWidth="1"/>
    <col min="17" max="19" width="11.42578125" style="1"/>
    <col min="20" max="20" width="15.140625" style="1" customWidth="1"/>
    <col min="21" max="21" width="16" style="1" customWidth="1"/>
    <col min="22" max="22" width="1.140625" style="1" customWidth="1"/>
    <col min="23" max="23" width="20.28515625" style="1" customWidth="1"/>
    <col min="24" max="24" width="11.42578125" style="1" customWidth="1"/>
    <col min="25" max="25" width="41.85546875" style="1" customWidth="1"/>
    <col min="26" max="26" width="11.42578125" style="1"/>
    <col min="27" max="27" width="15.28515625" style="1" customWidth="1"/>
    <col min="28" max="28" width="13.42578125" style="1" bestFit="1" customWidth="1"/>
    <col min="29" max="29" width="23.85546875" style="1" customWidth="1"/>
    <col min="30" max="16384" width="11.42578125" style="1"/>
  </cols>
  <sheetData>
    <row r="1" spans="1:23" ht="15" x14ac:dyDescent="0.2">
      <c r="B1" s="436" t="s">
        <v>169</v>
      </c>
      <c r="C1" s="436"/>
      <c r="D1" s="436"/>
      <c r="E1" s="436"/>
      <c r="F1" s="436"/>
      <c r="G1" s="436"/>
      <c r="H1" s="436"/>
      <c r="I1" s="436"/>
    </row>
    <row r="3" spans="1:23" ht="15" customHeight="1" x14ac:dyDescent="0.2">
      <c r="B3" s="1" t="s">
        <v>91</v>
      </c>
      <c r="C3" s="2"/>
      <c r="D3" s="2"/>
      <c r="E3" s="2"/>
      <c r="F3" s="2"/>
      <c r="G3" s="2"/>
      <c r="H3" s="2"/>
      <c r="I3" s="2"/>
      <c r="J3" s="2"/>
      <c r="K3" s="2"/>
      <c r="L3" s="2"/>
      <c r="M3" s="2"/>
      <c r="N3" s="2"/>
      <c r="O3" s="2"/>
      <c r="P3" s="2"/>
      <c r="Q3" s="2"/>
      <c r="R3" s="2"/>
      <c r="S3" s="2"/>
      <c r="T3" s="2"/>
      <c r="U3" s="2"/>
      <c r="V3" s="2"/>
      <c r="W3" s="2"/>
    </row>
    <row r="4" spans="1:23" ht="15" thickBot="1" x14ac:dyDescent="0.25">
      <c r="A4" s="39"/>
      <c r="B4" s="39"/>
      <c r="C4" s="39" t="s">
        <v>60</v>
      </c>
      <c r="D4" s="39"/>
      <c r="E4" s="39"/>
      <c r="F4" s="39"/>
      <c r="G4" s="39"/>
      <c r="H4" s="39"/>
      <c r="I4" s="39"/>
      <c r="J4" s="39"/>
      <c r="K4" s="39"/>
      <c r="L4" s="39"/>
      <c r="M4" s="39"/>
      <c r="N4" s="39"/>
      <c r="O4" s="39"/>
      <c r="P4" s="39"/>
      <c r="Q4" s="39"/>
      <c r="R4" s="39"/>
      <c r="S4" s="39"/>
      <c r="T4" s="39"/>
      <c r="U4" s="39"/>
      <c r="V4" s="39"/>
      <c r="W4" s="39"/>
    </row>
    <row r="5" spans="1:23" ht="15" customHeight="1" x14ac:dyDescent="0.2">
      <c r="B5" s="40"/>
      <c r="C5" s="41"/>
      <c r="D5" s="41"/>
      <c r="E5" s="41"/>
      <c r="F5" s="41"/>
      <c r="G5" s="41"/>
      <c r="H5" s="41"/>
      <c r="I5" s="41"/>
      <c r="J5" s="41"/>
      <c r="K5" s="42"/>
      <c r="V5" s="39"/>
      <c r="W5" s="39"/>
    </row>
    <row r="6" spans="1:23" ht="15" customHeight="1" x14ac:dyDescent="0.3">
      <c r="B6" s="453" t="s">
        <v>71</v>
      </c>
      <c r="C6" s="454"/>
      <c r="D6" s="454"/>
      <c r="E6" s="454"/>
      <c r="F6" s="454"/>
      <c r="G6" s="454"/>
      <c r="H6" s="454"/>
      <c r="I6" s="454"/>
      <c r="J6" s="454"/>
      <c r="K6" s="455"/>
      <c r="V6" s="39"/>
      <c r="W6" s="39"/>
    </row>
    <row r="7" spans="1:23" ht="15" customHeight="1" x14ac:dyDescent="0.2">
      <c r="B7" s="45"/>
      <c r="C7" s="43"/>
      <c r="D7" s="43"/>
      <c r="E7" s="43"/>
      <c r="F7" s="43"/>
      <c r="G7" s="43"/>
      <c r="H7" s="43"/>
      <c r="I7" s="43"/>
      <c r="J7" s="43"/>
      <c r="K7" s="44"/>
      <c r="V7" s="39"/>
      <c r="W7" s="39"/>
    </row>
    <row r="8" spans="1:23" ht="15" customHeight="1" x14ac:dyDescent="0.2">
      <c r="B8" s="46" t="s">
        <v>4</v>
      </c>
      <c r="C8" s="47"/>
      <c r="D8" s="43"/>
      <c r="E8" s="158"/>
      <c r="F8" s="159" t="s">
        <v>72</v>
      </c>
      <c r="G8" s="160"/>
      <c r="H8" s="160"/>
      <c r="I8" s="160"/>
      <c r="J8" s="160"/>
      <c r="K8" s="161"/>
      <c r="V8" s="39"/>
      <c r="W8" s="39"/>
    </row>
    <row r="9" spans="1:23" ht="15" customHeight="1" x14ac:dyDescent="0.2">
      <c r="B9" s="48"/>
      <c r="C9" s="162"/>
      <c r="D9" s="43"/>
      <c r="E9" s="162"/>
      <c r="F9" s="163"/>
      <c r="G9" s="163"/>
      <c r="H9" s="163"/>
      <c r="I9" s="163"/>
      <c r="J9" s="163"/>
      <c r="K9" s="164"/>
      <c r="V9" s="39"/>
      <c r="W9" s="39"/>
    </row>
    <row r="10" spans="1:23" ht="15" customHeight="1" x14ac:dyDescent="0.2">
      <c r="B10" s="46" t="s">
        <v>15</v>
      </c>
      <c r="C10" s="43"/>
      <c r="D10" s="43"/>
      <c r="E10" s="165"/>
      <c r="F10" s="447" t="s">
        <v>173</v>
      </c>
      <c r="G10" s="447"/>
      <c r="H10" s="447"/>
      <c r="I10" s="447"/>
      <c r="J10" s="447"/>
      <c r="K10" s="448"/>
      <c r="V10" s="39"/>
      <c r="W10" s="39"/>
    </row>
    <row r="11" spans="1:23" ht="14.25" customHeight="1" x14ac:dyDescent="0.2">
      <c r="B11" s="49"/>
      <c r="C11" s="47"/>
      <c r="D11" s="43"/>
      <c r="E11" s="166"/>
      <c r="F11" s="447"/>
      <c r="G11" s="447"/>
      <c r="H11" s="447"/>
      <c r="I11" s="447"/>
      <c r="J11" s="447"/>
      <c r="K11" s="448"/>
      <c r="V11" s="39"/>
      <c r="W11" s="39"/>
    </row>
    <row r="12" spans="1:23" ht="14.25" customHeight="1" x14ac:dyDescent="0.2">
      <c r="B12" s="46" t="s">
        <v>82</v>
      </c>
      <c r="C12" s="43"/>
      <c r="D12" s="43"/>
      <c r="E12" s="165"/>
      <c r="F12" s="447" t="s">
        <v>175</v>
      </c>
      <c r="G12" s="447"/>
      <c r="H12" s="447"/>
      <c r="I12" s="447"/>
      <c r="J12" s="447"/>
      <c r="K12" s="448"/>
    </row>
    <row r="13" spans="1:23" ht="14.25" customHeight="1" x14ac:dyDescent="0.2">
      <c r="B13" s="49"/>
      <c r="C13" s="43"/>
      <c r="D13" s="43"/>
      <c r="E13" s="50"/>
      <c r="F13" s="447"/>
      <c r="G13" s="447"/>
      <c r="H13" s="447"/>
      <c r="I13" s="447"/>
      <c r="J13" s="447"/>
      <c r="K13" s="448"/>
      <c r="V13" s="39"/>
      <c r="W13" s="39"/>
    </row>
    <row r="14" spans="1:23" ht="14.25" customHeight="1" x14ac:dyDescent="0.2">
      <c r="B14" s="46" t="s">
        <v>33</v>
      </c>
      <c r="C14" s="47"/>
      <c r="D14" s="43"/>
      <c r="E14" s="167"/>
      <c r="F14" s="168" t="s">
        <v>172</v>
      </c>
      <c r="G14" s="169"/>
      <c r="H14" s="169"/>
      <c r="I14" s="169"/>
      <c r="J14" s="169"/>
      <c r="K14" s="170"/>
      <c r="V14" s="39"/>
      <c r="W14" s="39"/>
    </row>
    <row r="15" spans="1:23" ht="14.25" customHeight="1" x14ac:dyDescent="0.2">
      <c r="B15" s="51"/>
      <c r="C15" s="43"/>
      <c r="D15" s="43"/>
      <c r="E15" s="43"/>
      <c r="F15" s="55"/>
      <c r="G15" s="43"/>
      <c r="H15" s="43"/>
      <c r="I15" s="43"/>
      <c r="J15" s="43"/>
      <c r="K15" s="44"/>
      <c r="V15" s="39"/>
      <c r="W15" s="39"/>
    </row>
    <row r="16" spans="1:23" ht="14.25" customHeight="1" x14ac:dyDescent="0.25">
      <c r="B16" s="75" t="s">
        <v>79</v>
      </c>
      <c r="C16" s="43"/>
      <c r="D16" s="43"/>
      <c r="E16" s="167"/>
      <c r="F16" s="449" t="s">
        <v>171</v>
      </c>
      <c r="G16" s="449"/>
      <c r="H16" s="449"/>
      <c r="I16" s="449"/>
      <c r="J16" s="449"/>
      <c r="K16" s="450"/>
      <c r="V16" s="39"/>
      <c r="W16" s="39"/>
    </row>
    <row r="17" spans="2:23" ht="14.25" customHeight="1" x14ac:dyDescent="0.25">
      <c r="B17" s="75"/>
      <c r="C17" s="43"/>
      <c r="D17" s="43"/>
      <c r="E17" s="43"/>
      <c r="F17" s="449"/>
      <c r="G17" s="449"/>
      <c r="H17" s="449"/>
      <c r="I17" s="449"/>
      <c r="J17" s="449"/>
      <c r="K17" s="450"/>
      <c r="V17" s="39"/>
      <c r="W17" s="39"/>
    </row>
    <row r="18" spans="2:23" ht="14.25" customHeight="1" x14ac:dyDescent="0.25">
      <c r="B18" s="75" t="s">
        <v>125</v>
      </c>
      <c r="C18" s="43"/>
      <c r="D18" s="43"/>
      <c r="E18" s="167"/>
      <c r="F18" s="447" t="s">
        <v>170</v>
      </c>
      <c r="G18" s="447"/>
      <c r="H18" s="447"/>
      <c r="I18" s="447"/>
      <c r="J18" s="447"/>
      <c r="K18" s="448"/>
      <c r="V18" s="39"/>
      <c r="W18" s="39"/>
    </row>
    <row r="19" spans="2:23" ht="14.25" customHeight="1" x14ac:dyDescent="0.2">
      <c r="B19" s="45"/>
      <c r="C19" s="43"/>
      <c r="D19" s="43"/>
      <c r="E19" s="43"/>
      <c r="F19" s="447"/>
      <c r="G19" s="447"/>
      <c r="H19" s="447"/>
      <c r="I19" s="447"/>
      <c r="J19" s="447"/>
      <c r="K19" s="448"/>
      <c r="V19" s="39"/>
      <c r="W19" s="39"/>
    </row>
    <row r="20" spans="2:23" ht="15" customHeight="1" x14ac:dyDescent="0.25">
      <c r="B20" s="52" t="s">
        <v>185</v>
      </c>
      <c r="C20" s="53"/>
      <c r="D20" s="43"/>
      <c r="E20" s="171"/>
      <c r="F20" s="194" t="s">
        <v>179</v>
      </c>
      <c r="G20" s="449" t="s">
        <v>180</v>
      </c>
      <c r="H20" s="449"/>
      <c r="I20" s="449"/>
      <c r="J20" s="449"/>
      <c r="K20" s="450"/>
      <c r="V20" s="39"/>
      <c r="W20" s="39"/>
    </row>
    <row r="21" spans="2:23" ht="14.25" customHeight="1" x14ac:dyDescent="0.25">
      <c r="B21" s="52"/>
      <c r="C21" s="53"/>
      <c r="D21" s="43"/>
      <c r="E21" s="54"/>
      <c r="F21" s="194"/>
      <c r="G21" s="449"/>
      <c r="H21" s="449"/>
      <c r="I21" s="449"/>
      <c r="J21" s="449"/>
      <c r="K21" s="450"/>
      <c r="V21" s="39"/>
      <c r="W21" s="39"/>
    </row>
    <row r="22" spans="2:23" ht="14.25" customHeight="1" x14ac:dyDescent="0.2">
      <c r="B22" s="46" t="s">
        <v>177</v>
      </c>
      <c r="C22" s="43"/>
      <c r="D22" s="43"/>
      <c r="E22" s="172"/>
      <c r="F22" s="47">
        <f>E8</f>
        <v>0</v>
      </c>
      <c r="G22" s="451" t="s">
        <v>176</v>
      </c>
      <c r="H22" s="451"/>
      <c r="I22" s="451"/>
      <c r="J22" s="451"/>
      <c r="K22" s="452"/>
      <c r="V22" s="39"/>
      <c r="W22" s="39"/>
    </row>
    <row r="23" spans="2:23" ht="14.25" customHeight="1" x14ac:dyDescent="0.2">
      <c r="B23" s="46"/>
      <c r="C23" s="43"/>
      <c r="D23" s="43"/>
      <c r="E23" s="43"/>
      <c r="F23" s="47"/>
      <c r="G23" s="451"/>
      <c r="H23" s="451"/>
      <c r="I23" s="451"/>
      <c r="J23" s="451"/>
      <c r="K23" s="452"/>
      <c r="V23" s="39"/>
      <c r="W23" s="39"/>
    </row>
    <row r="24" spans="2:23" ht="15" x14ac:dyDescent="0.2">
      <c r="B24" s="46" t="s">
        <v>162</v>
      </c>
      <c r="C24" s="55"/>
      <c r="D24" s="43"/>
      <c r="E24" s="191"/>
      <c r="F24" s="43" t="s">
        <v>161</v>
      </c>
      <c r="G24" s="43"/>
      <c r="H24" s="43"/>
      <c r="I24" s="43"/>
      <c r="J24" s="43"/>
      <c r="K24" s="44"/>
    </row>
    <row r="25" spans="2:23" ht="16.5" customHeight="1" thickBot="1" x14ac:dyDescent="0.25">
      <c r="B25" s="56"/>
      <c r="C25" s="57"/>
      <c r="D25" s="57"/>
      <c r="E25" s="57"/>
      <c r="F25" s="57"/>
      <c r="G25" s="57"/>
      <c r="H25" s="57"/>
      <c r="I25" s="57"/>
      <c r="J25" s="57"/>
      <c r="K25" s="58"/>
    </row>
    <row r="26" spans="2:23" ht="15" thickBot="1" x14ac:dyDescent="0.25"/>
    <row r="27" spans="2:23" x14ac:dyDescent="0.2">
      <c r="B27" s="63"/>
      <c r="C27" s="64"/>
      <c r="D27" s="64"/>
      <c r="E27" s="64"/>
      <c r="F27" s="64"/>
      <c r="G27" s="64"/>
      <c r="H27" s="64"/>
      <c r="I27" s="64"/>
      <c r="J27" s="64"/>
      <c r="K27" s="65"/>
    </row>
    <row r="28" spans="2:23" ht="15" x14ac:dyDescent="0.25">
      <c r="B28" s="173" t="s">
        <v>196</v>
      </c>
      <c r="C28" s="62"/>
      <c r="D28" s="192" t="s">
        <v>193</v>
      </c>
      <c r="E28" s="59"/>
      <c r="F28" s="59"/>
      <c r="G28" s="60"/>
      <c r="H28" s="174"/>
      <c r="I28" s="62"/>
      <c r="J28" s="62"/>
      <c r="K28" s="67"/>
    </row>
    <row r="29" spans="2:23" ht="15" x14ac:dyDescent="0.25">
      <c r="B29" s="173"/>
      <c r="C29" s="62"/>
      <c r="D29" s="62"/>
      <c r="E29" s="62"/>
      <c r="F29" s="62"/>
      <c r="G29" s="62"/>
      <c r="H29" s="62"/>
      <c r="I29" s="62"/>
      <c r="J29" s="62"/>
      <c r="K29" s="67"/>
    </row>
    <row r="30" spans="2:23" x14ac:dyDescent="0.2">
      <c r="B30" s="66"/>
      <c r="C30" s="62"/>
      <c r="D30" s="62"/>
      <c r="E30" s="62"/>
      <c r="F30" s="62"/>
      <c r="G30" s="62"/>
      <c r="H30" s="62"/>
      <c r="I30" s="62"/>
      <c r="J30" s="62"/>
      <c r="K30" s="67"/>
    </row>
    <row r="31" spans="2:23" ht="15" x14ac:dyDescent="0.25">
      <c r="B31" s="66"/>
      <c r="C31" s="62"/>
      <c r="D31" s="62"/>
      <c r="E31" s="317" t="str">
        <f>"Price in "&amp; E8</f>
        <v xml:space="preserve">Price in </v>
      </c>
      <c r="F31" s="62"/>
      <c r="G31" s="72" t="s">
        <v>73</v>
      </c>
      <c r="H31" s="62"/>
      <c r="I31" s="62"/>
      <c r="J31" s="62"/>
      <c r="K31" s="67"/>
    </row>
    <row r="32" spans="2:23" ht="15" customHeight="1" x14ac:dyDescent="0.2">
      <c r="B32" s="66"/>
      <c r="C32" s="62" t="s">
        <v>104</v>
      </c>
      <c r="D32" s="62"/>
      <c r="E32" s="80"/>
      <c r="F32" s="62"/>
      <c r="G32" s="92"/>
      <c r="H32" s="62" t="s">
        <v>74</v>
      </c>
      <c r="I32" s="62"/>
      <c r="J32" s="62"/>
      <c r="K32" s="67"/>
    </row>
    <row r="33" spans="2:11" ht="15" customHeight="1" x14ac:dyDescent="0.2">
      <c r="B33" s="66"/>
      <c r="C33" s="316" t="s">
        <v>182</v>
      </c>
      <c r="D33" s="62"/>
      <c r="E33" s="80"/>
      <c r="F33" s="316"/>
      <c r="G33" s="92"/>
      <c r="H33" s="62" t="s">
        <v>74</v>
      </c>
      <c r="I33" s="62"/>
      <c r="J33" s="62"/>
      <c r="K33" s="67"/>
    </row>
    <row r="34" spans="2:11" ht="14.25" customHeight="1" x14ac:dyDescent="0.2">
      <c r="B34" s="66"/>
      <c r="C34" s="62" t="s">
        <v>94</v>
      </c>
      <c r="D34" s="62"/>
      <c r="E34" s="80"/>
      <c r="F34" s="74"/>
      <c r="G34" s="82"/>
      <c r="H34" s="62" t="s">
        <v>74</v>
      </c>
      <c r="I34" s="62"/>
      <c r="J34" s="62"/>
      <c r="K34" s="67"/>
    </row>
    <row r="35" spans="2:11" x14ac:dyDescent="0.2">
      <c r="B35" s="440" t="s">
        <v>5</v>
      </c>
      <c r="C35" s="62" t="s">
        <v>118</v>
      </c>
      <c r="D35" s="62"/>
      <c r="E35" s="80"/>
      <c r="F35" s="74"/>
      <c r="G35" s="82"/>
      <c r="H35" s="62" t="s">
        <v>74</v>
      </c>
      <c r="I35" s="62"/>
      <c r="J35" s="62"/>
      <c r="K35" s="67"/>
    </row>
    <row r="36" spans="2:11" x14ac:dyDescent="0.2">
      <c r="B36" s="440"/>
      <c r="C36" s="62" t="s">
        <v>8</v>
      </c>
      <c r="D36" s="62"/>
      <c r="E36" s="80"/>
      <c r="F36" s="62"/>
      <c r="G36" s="83"/>
      <c r="H36" s="62" t="s">
        <v>74</v>
      </c>
      <c r="I36" s="62"/>
      <c r="J36" s="62"/>
      <c r="K36" s="67"/>
    </row>
    <row r="37" spans="2:11" ht="15.75" customHeight="1" x14ac:dyDescent="0.2">
      <c r="B37" s="66"/>
      <c r="C37" s="62" t="s">
        <v>1</v>
      </c>
      <c r="D37" s="62"/>
      <c r="E37" s="81"/>
      <c r="F37" s="62" t="str">
        <f t="shared" ref="F37:F42" si="0">IF($E$8="","",$E$8)</f>
        <v/>
      </c>
      <c r="G37" s="83"/>
      <c r="H37" s="62" t="s">
        <v>74</v>
      </c>
      <c r="I37" s="62"/>
      <c r="J37" s="62"/>
      <c r="K37" s="67"/>
    </row>
    <row r="38" spans="2:11" ht="14.25" customHeight="1" x14ac:dyDescent="0.2">
      <c r="B38" s="66"/>
      <c r="C38" s="62" t="s">
        <v>3</v>
      </c>
      <c r="D38" s="62"/>
      <c r="E38" s="80"/>
      <c r="F38" s="62" t="str">
        <f t="shared" si="0"/>
        <v/>
      </c>
      <c r="G38" s="82"/>
      <c r="H38" s="62" t="s">
        <v>74</v>
      </c>
      <c r="I38" s="62"/>
      <c r="J38" s="62"/>
      <c r="K38" s="67"/>
    </row>
    <row r="39" spans="2:11" ht="14.25" customHeight="1" x14ac:dyDescent="0.2">
      <c r="B39" s="66"/>
      <c r="C39" s="62" t="s">
        <v>2</v>
      </c>
      <c r="D39" s="62"/>
      <c r="E39" s="80"/>
      <c r="F39" s="62" t="str">
        <f t="shared" si="0"/>
        <v/>
      </c>
      <c r="G39" s="62"/>
      <c r="H39" s="62"/>
      <c r="I39" s="62"/>
      <c r="J39" s="62"/>
      <c r="K39" s="67"/>
    </row>
    <row r="40" spans="2:11" ht="14.25" customHeight="1" x14ac:dyDescent="0.25">
      <c r="B40" s="66"/>
      <c r="C40" s="62" t="s">
        <v>0</v>
      </c>
      <c r="D40" s="62"/>
      <c r="E40" s="80"/>
      <c r="F40" s="62" t="str">
        <f t="shared" si="0"/>
        <v/>
      </c>
      <c r="G40" s="319" t="s">
        <v>183</v>
      </c>
      <c r="H40" s="320"/>
      <c r="I40" s="320"/>
      <c r="J40" s="320"/>
      <c r="K40" s="321"/>
    </row>
    <row r="41" spans="2:11" ht="14.25" customHeight="1" x14ac:dyDescent="0.2">
      <c r="B41" s="66"/>
      <c r="C41" s="62" t="s">
        <v>10</v>
      </c>
      <c r="D41" s="62"/>
      <c r="E41" s="80"/>
      <c r="F41" s="62" t="str">
        <f t="shared" si="0"/>
        <v/>
      </c>
      <c r="G41" s="322" t="s">
        <v>184</v>
      </c>
      <c r="H41" s="323"/>
      <c r="I41" s="323"/>
      <c r="J41" s="324"/>
      <c r="K41" s="325">
        <f>E8</f>
        <v>0</v>
      </c>
    </row>
    <row r="42" spans="2:11" ht="15" customHeight="1" thickBot="1" x14ac:dyDescent="0.25">
      <c r="B42" s="66"/>
      <c r="C42" s="62" t="s">
        <v>11</v>
      </c>
      <c r="D42" s="62"/>
      <c r="E42" s="77">
        <f>SUM(E32:E41)-J41</f>
        <v>0</v>
      </c>
      <c r="F42" s="62" t="str">
        <f t="shared" si="0"/>
        <v/>
      </c>
      <c r="G42" s="326"/>
      <c r="H42" s="327"/>
      <c r="I42" s="327"/>
      <c r="J42" s="327"/>
      <c r="K42" s="328"/>
    </row>
    <row r="43" spans="2:11" ht="15" thickTop="1" x14ac:dyDescent="0.2">
      <c r="B43" s="66"/>
      <c r="C43" s="62"/>
      <c r="D43" s="62"/>
      <c r="E43" s="62"/>
      <c r="F43" s="62"/>
      <c r="G43" s="62"/>
      <c r="H43" s="62"/>
      <c r="I43" s="62"/>
      <c r="J43" s="62"/>
      <c r="K43" s="67"/>
    </row>
    <row r="44" spans="2:11" ht="15" x14ac:dyDescent="0.25">
      <c r="B44" s="66"/>
      <c r="C44" s="62"/>
      <c r="D44" s="62"/>
      <c r="E44" s="157"/>
      <c r="F44" s="62"/>
      <c r="G44" s="62"/>
      <c r="H44" s="72"/>
      <c r="I44" s="62"/>
      <c r="J44" s="62"/>
      <c r="K44" s="67"/>
    </row>
    <row r="45" spans="2:11" ht="15" x14ac:dyDescent="0.25">
      <c r="B45" s="71" t="s">
        <v>6</v>
      </c>
      <c r="C45" s="62" t="s">
        <v>7</v>
      </c>
      <c r="D45" s="62"/>
      <c r="E45" s="79"/>
      <c r="F45" s="62"/>
      <c r="G45" s="62"/>
      <c r="H45" s="62"/>
      <c r="I45" s="62"/>
      <c r="J45" s="62"/>
      <c r="K45" s="67"/>
    </row>
    <row r="46" spans="2:11" x14ac:dyDescent="0.2">
      <c r="B46" s="66"/>
      <c r="C46" s="62" t="s">
        <v>63</v>
      </c>
      <c r="D46" s="62"/>
      <c r="E46" s="80"/>
      <c r="F46" s="62" t="str">
        <f>IF($E$8="","",$E$8)</f>
        <v/>
      </c>
      <c r="G46" s="62"/>
      <c r="H46" s="62"/>
      <c r="I46" s="62"/>
      <c r="J46" s="150"/>
      <c r="K46" s="67"/>
    </row>
    <row r="47" spans="2:11" x14ac:dyDescent="0.2">
      <c r="B47" s="66"/>
      <c r="C47" s="62"/>
      <c r="D47" s="62"/>
      <c r="E47" s="62"/>
      <c r="F47" s="62"/>
      <c r="G47" s="62"/>
      <c r="H47" s="62"/>
      <c r="I47" s="62"/>
      <c r="J47" s="94"/>
      <c r="K47" s="67"/>
    </row>
    <row r="48" spans="2:11" ht="15" thickBot="1" x14ac:dyDescent="0.25">
      <c r="B48" s="66"/>
      <c r="C48" s="62" t="s">
        <v>13</v>
      </c>
      <c r="D48" s="62"/>
      <c r="E48" s="78">
        <f>SUM(E44:E46)</f>
        <v>0</v>
      </c>
      <c r="F48" s="62" t="str">
        <f>IF($E$8="","",$E$8)</f>
        <v/>
      </c>
      <c r="G48" s="62"/>
      <c r="H48" s="62"/>
      <c r="I48" s="62"/>
      <c r="J48" s="150"/>
      <c r="K48" s="67"/>
    </row>
    <row r="49" spans="2:11" ht="16.5" customHeight="1" thickTop="1" x14ac:dyDescent="0.2">
      <c r="B49" s="66"/>
      <c r="C49" s="62"/>
      <c r="D49" s="62"/>
      <c r="E49" s="62"/>
      <c r="F49" s="62"/>
      <c r="G49" s="62"/>
      <c r="H49" s="62"/>
      <c r="I49" s="62"/>
      <c r="J49" s="95"/>
      <c r="K49" s="67"/>
    </row>
    <row r="50" spans="2:11" x14ac:dyDescent="0.2">
      <c r="B50" s="66"/>
      <c r="C50" s="62"/>
      <c r="D50" s="62"/>
      <c r="E50" s="62"/>
      <c r="F50" s="62"/>
      <c r="G50" s="62"/>
      <c r="H50" s="62"/>
      <c r="I50" s="62"/>
      <c r="J50" s="73"/>
      <c r="K50" s="67"/>
    </row>
    <row r="51" spans="2:11" x14ac:dyDescent="0.2">
      <c r="B51" s="66"/>
      <c r="C51" s="62" t="s">
        <v>58</v>
      </c>
      <c r="D51" s="62"/>
      <c r="E51" s="84"/>
      <c r="F51" s="62" t="str">
        <f>IF($E$8="","",$E$8)</f>
        <v/>
      </c>
      <c r="G51" s="62"/>
      <c r="H51" s="62"/>
      <c r="I51" s="62"/>
      <c r="J51" s="150"/>
      <c r="K51" s="67"/>
    </row>
    <row r="52" spans="2:11" ht="15" x14ac:dyDescent="0.25">
      <c r="B52" s="71" t="s">
        <v>57</v>
      </c>
      <c r="C52" s="62" t="s">
        <v>17</v>
      </c>
      <c r="D52" s="62"/>
      <c r="E52" s="85"/>
      <c r="F52" s="62"/>
      <c r="G52" s="62"/>
      <c r="H52" s="62"/>
      <c r="I52" s="62"/>
      <c r="J52" s="73"/>
      <c r="K52" s="67"/>
    </row>
    <row r="53" spans="2:11" x14ac:dyDescent="0.2">
      <c r="B53" s="66"/>
      <c r="C53" s="62" t="s">
        <v>18</v>
      </c>
      <c r="D53" s="62"/>
      <c r="E53" s="86"/>
      <c r="F53" s="62" t="s">
        <v>74</v>
      </c>
      <c r="G53" s="62"/>
      <c r="H53" s="62"/>
      <c r="I53" s="62"/>
      <c r="J53" s="62"/>
      <c r="K53" s="67"/>
    </row>
    <row r="54" spans="2:11" x14ac:dyDescent="0.2">
      <c r="B54" s="66"/>
      <c r="C54" s="62" t="s">
        <v>75</v>
      </c>
      <c r="D54" s="62"/>
      <c r="E54" s="442"/>
      <c r="F54" s="443"/>
      <c r="G54" s="62"/>
      <c r="H54" s="62"/>
      <c r="I54" s="62"/>
      <c r="J54" s="62"/>
      <c r="K54" s="67"/>
    </row>
    <row r="55" spans="2:11" ht="15" thickBot="1" x14ac:dyDescent="0.25">
      <c r="B55" s="68"/>
      <c r="C55" s="69"/>
      <c r="D55" s="69"/>
      <c r="E55" s="69"/>
      <c r="F55" s="69"/>
      <c r="G55" s="69"/>
      <c r="H55" s="69"/>
      <c r="I55" s="69"/>
      <c r="J55" s="69"/>
      <c r="K55" s="70"/>
    </row>
    <row r="56" spans="2:11" ht="14.25" customHeight="1" thickBot="1" x14ac:dyDescent="0.25"/>
    <row r="57" spans="2:11" ht="14.25" customHeight="1" x14ac:dyDescent="0.2">
      <c r="B57" s="138"/>
      <c r="C57" s="125"/>
      <c r="D57" s="125"/>
      <c r="E57" s="125"/>
      <c r="F57" s="125"/>
      <c r="G57" s="125"/>
      <c r="H57" s="125"/>
      <c r="I57" s="125"/>
      <c r="J57" s="125"/>
      <c r="K57" s="126"/>
    </row>
    <row r="58" spans="2:11" ht="14.25" customHeight="1" x14ac:dyDescent="0.25">
      <c r="B58" s="175" t="s">
        <v>196</v>
      </c>
      <c r="C58" s="127"/>
      <c r="D58" s="192" t="s">
        <v>194</v>
      </c>
      <c r="E58" s="59"/>
      <c r="F58" s="59"/>
      <c r="G58" s="60"/>
      <c r="H58" s="61"/>
      <c r="I58" s="127"/>
      <c r="J58" s="127"/>
      <c r="K58" s="128"/>
    </row>
    <row r="59" spans="2:11" ht="14.25" customHeight="1" x14ac:dyDescent="0.25">
      <c r="B59" s="175"/>
      <c r="C59" s="127"/>
      <c r="D59" s="127"/>
      <c r="E59" s="127"/>
      <c r="F59" s="127"/>
      <c r="G59" s="127"/>
      <c r="H59" s="127"/>
      <c r="I59" s="127"/>
      <c r="J59" s="127"/>
      <c r="K59" s="128"/>
    </row>
    <row r="60" spans="2:11" ht="14.25" customHeight="1" x14ac:dyDescent="0.2">
      <c r="B60" s="139"/>
      <c r="C60" s="127"/>
      <c r="D60" s="127"/>
      <c r="E60" s="127"/>
      <c r="F60" s="127"/>
      <c r="G60" s="127"/>
      <c r="H60" s="127"/>
      <c r="I60" s="127"/>
      <c r="J60" s="127"/>
      <c r="K60" s="128"/>
    </row>
    <row r="61" spans="2:11" ht="15" x14ac:dyDescent="0.25">
      <c r="B61" s="139"/>
      <c r="C61" s="127"/>
      <c r="D61" s="127"/>
      <c r="E61" s="265" t="str">
        <f>"Price in "&amp; E8</f>
        <v xml:space="preserve">Price in </v>
      </c>
      <c r="F61" s="127"/>
      <c r="G61" s="140" t="s">
        <v>73</v>
      </c>
      <c r="H61" s="127"/>
      <c r="I61" s="127"/>
      <c r="J61" s="127"/>
      <c r="K61" s="128"/>
    </row>
    <row r="62" spans="2:11" x14ac:dyDescent="0.2">
      <c r="B62" s="139"/>
      <c r="C62" s="127" t="s">
        <v>174</v>
      </c>
      <c r="D62" s="127"/>
      <c r="E62" s="80"/>
      <c r="F62" s="127"/>
      <c r="G62" s="82"/>
      <c r="H62" s="127" t="s">
        <v>74</v>
      </c>
      <c r="I62" s="127"/>
      <c r="J62" s="127"/>
      <c r="K62" s="128"/>
    </row>
    <row r="63" spans="2:11" ht="15" customHeight="1" x14ac:dyDescent="0.2">
      <c r="B63" s="139"/>
      <c r="C63" s="127" t="s">
        <v>94</v>
      </c>
      <c r="D63" s="127"/>
      <c r="E63" s="80"/>
      <c r="F63" s="127"/>
      <c r="G63" s="82"/>
      <c r="H63" s="127" t="s">
        <v>74</v>
      </c>
      <c r="I63" s="127"/>
      <c r="J63" s="127"/>
      <c r="K63" s="128"/>
    </row>
    <row r="64" spans="2:11" ht="14.25" customHeight="1" x14ac:dyDescent="0.2">
      <c r="B64" s="441" t="s">
        <v>5</v>
      </c>
      <c r="C64" s="127" t="s">
        <v>118</v>
      </c>
      <c r="D64" s="127"/>
      <c r="E64" s="81"/>
      <c r="F64" s="127"/>
      <c r="G64" s="83"/>
      <c r="H64" s="127" t="s">
        <v>74</v>
      </c>
      <c r="I64" s="127"/>
      <c r="J64" s="127"/>
      <c r="K64" s="128"/>
    </row>
    <row r="65" spans="2:11" x14ac:dyDescent="0.2">
      <c r="B65" s="441"/>
      <c r="C65" s="127" t="s">
        <v>8</v>
      </c>
      <c r="D65" s="127"/>
      <c r="E65" s="81"/>
      <c r="F65" s="127"/>
      <c r="G65" s="83"/>
      <c r="H65" s="127" t="s">
        <v>74</v>
      </c>
      <c r="I65" s="127"/>
      <c r="J65" s="127"/>
      <c r="K65" s="128"/>
    </row>
    <row r="66" spans="2:11" x14ac:dyDescent="0.2">
      <c r="B66" s="139"/>
      <c r="C66" s="127" t="s">
        <v>1</v>
      </c>
      <c r="D66" s="127"/>
      <c r="E66" s="81"/>
      <c r="F66" s="127" t="str">
        <f t="shared" ref="F66:F71" si="1">IF($E$8="","",$E$8)</f>
        <v/>
      </c>
      <c r="G66" s="83"/>
      <c r="H66" s="127" t="s">
        <v>74</v>
      </c>
      <c r="I66" s="127"/>
      <c r="J66" s="127"/>
      <c r="K66" s="128"/>
    </row>
    <row r="67" spans="2:11" x14ac:dyDescent="0.2">
      <c r="B67" s="139"/>
      <c r="C67" s="127" t="s">
        <v>3</v>
      </c>
      <c r="D67" s="127"/>
      <c r="E67" s="80"/>
      <c r="F67" s="127" t="str">
        <f t="shared" si="1"/>
        <v/>
      </c>
      <c r="G67" s="82"/>
      <c r="H67" s="127" t="s">
        <v>74</v>
      </c>
      <c r="I67" s="127"/>
      <c r="J67" s="127"/>
      <c r="K67" s="128"/>
    </row>
    <row r="68" spans="2:11" x14ac:dyDescent="0.2">
      <c r="B68" s="139"/>
      <c r="C68" s="127" t="s">
        <v>2</v>
      </c>
      <c r="D68" s="127"/>
      <c r="E68" s="80"/>
      <c r="F68" s="127" t="str">
        <f t="shared" si="1"/>
        <v/>
      </c>
      <c r="G68" s="127"/>
      <c r="H68" s="127"/>
      <c r="I68" s="127"/>
      <c r="J68" s="127"/>
      <c r="K68" s="128"/>
    </row>
    <row r="69" spans="2:11" ht="15" x14ac:dyDescent="0.25">
      <c r="B69" s="139"/>
      <c r="C69" s="127" t="s">
        <v>0</v>
      </c>
      <c r="D69" s="127"/>
      <c r="E69" s="80"/>
      <c r="F69" s="127" t="str">
        <f t="shared" si="1"/>
        <v/>
      </c>
      <c r="G69" s="329" t="s">
        <v>183</v>
      </c>
      <c r="H69" s="330"/>
      <c r="I69" s="330"/>
      <c r="J69" s="330"/>
      <c r="K69" s="331"/>
    </row>
    <row r="70" spans="2:11" x14ac:dyDescent="0.2">
      <c r="B70" s="139"/>
      <c r="C70" s="127" t="s">
        <v>10</v>
      </c>
      <c r="D70" s="127"/>
      <c r="E70" s="80"/>
      <c r="F70" s="127" t="str">
        <f t="shared" si="1"/>
        <v/>
      </c>
      <c r="G70" s="332" t="s">
        <v>184</v>
      </c>
      <c r="H70" s="333"/>
      <c r="I70" s="333"/>
      <c r="J70" s="324"/>
      <c r="K70" s="334">
        <f>E13</f>
        <v>0</v>
      </c>
    </row>
    <row r="71" spans="2:11" ht="15" thickBot="1" x14ac:dyDescent="0.25">
      <c r="B71" s="139"/>
      <c r="C71" s="127" t="s">
        <v>12</v>
      </c>
      <c r="D71" s="127"/>
      <c r="E71" s="145">
        <f>SUM(E62:E70)-J70</f>
        <v>0</v>
      </c>
      <c r="F71" s="127" t="str">
        <f t="shared" si="1"/>
        <v/>
      </c>
      <c r="G71" s="335"/>
      <c r="H71" s="336"/>
      <c r="I71" s="336"/>
      <c r="J71" s="336"/>
      <c r="K71" s="337"/>
    </row>
    <row r="72" spans="2:11" ht="15" thickTop="1" x14ac:dyDescent="0.2">
      <c r="B72" s="139"/>
      <c r="C72" s="127"/>
      <c r="D72" s="127"/>
      <c r="E72" s="127"/>
      <c r="F72" s="127"/>
      <c r="G72" s="127"/>
      <c r="H72" s="127"/>
      <c r="I72" s="127"/>
      <c r="J72" s="127"/>
      <c r="K72" s="128"/>
    </row>
    <row r="73" spans="2:11" x14ac:dyDescent="0.2">
      <c r="B73" s="139"/>
      <c r="C73" s="127"/>
      <c r="D73" s="127"/>
      <c r="E73" s="127"/>
      <c r="F73" s="127"/>
      <c r="G73" s="127"/>
      <c r="H73" s="127"/>
      <c r="I73" s="127"/>
      <c r="J73" s="127"/>
      <c r="K73" s="128"/>
    </row>
    <row r="74" spans="2:11" ht="15" x14ac:dyDescent="0.25">
      <c r="B74" s="139"/>
      <c r="C74" s="127"/>
      <c r="D74" s="127"/>
      <c r="E74" s="127"/>
      <c r="F74" s="127"/>
      <c r="G74" s="137" t="s">
        <v>108</v>
      </c>
      <c r="H74" s="129"/>
      <c r="I74" s="129"/>
      <c r="J74" s="129"/>
      <c r="K74" s="130"/>
    </row>
    <row r="75" spans="2:11" x14ac:dyDescent="0.2">
      <c r="B75" s="139"/>
      <c r="C75" s="127" t="s">
        <v>105</v>
      </c>
      <c r="D75" s="127"/>
      <c r="E75" s="155" t="e">
        <f>J84</f>
        <v>#DIV/0!</v>
      </c>
      <c r="F75" s="127" t="str">
        <f>IF($E$8="","",$E$8)</f>
        <v/>
      </c>
      <c r="G75" s="133"/>
      <c r="H75" s="127"/>
      <c r="I75" s="127"/>
      <c r="J75" s="127"/>
      <c r="K75" s="128"/>
    </row>
    <row r="76" spans="2:11" ht="15" x14ac:dyDescent="0.25">
      <c r="B76" s="141" t="s">
        <v>6</v>
      </c>
      <c r="C76" s="127" t="s">
        <v>7</v>
      </c>
      <c r="D76" s="127"/>
      <c r="E76" s="88"/>
      <c r="F76" s="127" t="str">
        <f>IF($E$8="","",$E$8)</f>
        <v/>
      </c>
      <c r="G76" s="133" t="s">
        <v>109</v>
      </c>
      <c r="H76" s="127"/>
      <c r="I76" s="127"/>
      <c r="J76" s="87"/>
      <c r="K76" s="128" t="s">
        <v>106</v>
      </c>
    </row>
    <row r="77" spans="2:11" x14ac:dyDescent="0.2">
      <c r="B77" s="139"/>
      <c r="C77" s="127" t="s">
        <v>63</v>
      </c>
      <c r="D77" s="127"/>
      <c r="E77" s="89"/>
      <c r="F77" s="127" t="str">
        <f>IF($E$8="","",$E$8)</f>
        <v/>
      </c>
      <c r="G77" s="133" t="s">
        <v>85</v>
      </c>
      <c r="H77" s="127"/>
      <c r="I77" s="127"/>
      <c r="J77" s="146">
        <f>E20</f>
        <v>0</v>
      </c>
      <c r="K77" s="128" t="s">
        <v>88</v>
      </c>
    </row>
    <row r="78" spans="2:11" x14ac:dyDescent="0.2">
      <c r="B78" s="139"/>
      <c r="C78" s="127"/>
      <c r="D78" s="127"/>
      <c r="E78" s="143"/>
      <c r="F78" s="127"/>
      <c r="G78" s="133" t="s">
        <v>86</v>
      </c>
      <c r="H78" s="127"/>
      <c r="I78" s="127"/>
      <c r="J78" s="87"/>
      <c r="K78" s="128" t="s">
        <v>89</v>
      </c>
    </row>
    <row r="79" spans="2:11" ht="15" thickBot="1" x14ac:dyDescent="0.25">
      <c r="B79" s="139"/>
      <c r="C79" s="127" t="s">
        <v>13</v>
      </c>
      <c r="D79" s="127"/>
      <c r="E79" s="144" t="e">
        <f>SUM(E75:E77)</f>
        <v>#DIV/0!</v>
      </c>
      <c r="F79" s="127" t="str">
        <f>IF($E$8="","",$E$8)</f>
        <v/>
      </c>
      <c r="G79" s="133" t="s">
        <v>110</v>
      </c>
      <c r="H79" s="127"/>
      <c r="I79" s="127"/>
      <c r="J79" s="147" t="e">
        <f>(J77/J78)*J76</f>
        <v>#DIV/0!</v>
      </c>
      <c r="K79" s="128" t="s">
        <v>107</v>
      </c>
    </row>
    <row r="80" spans="2:11" ht="15" thickTop="1" x14ac:dyDescent="0.2">
      <c r="B80" s="139"/>
      <c r="C80" s="127"/>
      <c r="D80" s="127"/>
      <c r="E80" s="143"/>
      <c r="F80" s="127"/>
      <c r="G80" s="133" t="s">
        <v>87</v>
      </c>
      <c r="H80" s="127"/>
      <c r="I80" s="127"/>
      <c r="J80" s="87"/>
      <c r="K80" s="128" t="s">
        <v>90</v>
      </c>
    </row>
    <row r="81" spans="2:11" x14ac:dyDescent="0.2">
      <c r="B81" s="139"/>
      <c r="C81" s="127"/>
      <c r="D81" s="127"/>
      <c r="E81" s="143"/>
      <c r="F81" s="127"/>
      <c r="G81" s="133" t="s">
        <v>111</v>
      </c>
      <c r="H81" s="127"/>
      <c r="I81" s="127"/>
      <c r="J81" s="146" t="e">
        <f>J80*J79</f>
        <v>#DIV/0!</v>
      </c>
      <c r="K81" s="128" t="s">
        <v>107</v>
      </c>
    </row>
    <row r="82" spans="2:11" x14ac:dyDescent="0.2">
      <c r="B82" s="139"/>
      <c r="C82" s="127"/>
      <c r="D82" s="127"/>
      <c r="E82" s="143"/>
      <c r="F82" s="127"/>
      <c r="G82" s="133" t="s">
        <v>112</v>
      </c>
      <c r="H82" s="127"/>
      <c r="I82" s="127"/>
      <c r="J82" s="93"/>
      <c r="K82" s="128" t="str">
        <f>IF($E$8="","",$E$8) &amp; "/kWh"</f>
        <v>/kWh</v>
      </c>
    </row>
    <row r="83" spans="2:11" x14ac:dyDescent="0.2">
      <c r="B83" s="139"/>
      <c r="C83" s="127" t="s">
        <v>58</v>
      </c>
      <c r="D83" s="127"/>
      <c r="E83" s="84"/>
      <c r="F83" s="127" t="str">
        <f>IF($E$8="","",$E$8)</f>
        <v/>
      </c>
      <c r="G83" s="133" t="s">
        <v>124</v>
      </c>
      <c r="H83" s="133"/>
      <c r="I83" s="127"/>
      <c r="J83" s="93"/>
      <c r="K83" s="128" t="str">
        <f>IF($E$8="","",$E$8) &amp; "/month"</f>
        <v>/month</v>
      </c>
    </row>
    <row r="84" spans="2:11" ht="15" x14ac:dyDescent="0.25">
      <c r="B84" s="141" t="s">
        <v>57</v>
      </c>
      <c r="C84" s="127" t="s">
        <v>17</v>
      </c>
      <c r="D84" s="127"/>
      <c r="E84" s="85"/>
      <c r="F84" s="127"/>
      <c r="G84" s="133" t="s">
        <v>113</v>
      </c>
      <c r="H84" s="127"/>
      <c r="I84" s="127"/>
      <c r="J84" s="154" t="e">
        <f>(J82*J81)+(J83*12)</f>
        <v>#DIV/0!</v>
      </c>
      <c r="K84" s="128">
        <f>E8</f>
        <v>0</v>
      </c>
    </row>
    <row r="85" spans="2:11" x14ac:dyDescent="0.2">
      <c r="B85" s="139"/>
      <c r="C85" s="127" t="s">
        <v>18</v>
      </c>
      <c r="D85" s="127"/>
      <c r="E85" s="86"/>
      <c r="F85" s="127" t="s">
        <v>74</v>
      </c>
      <c r="G85" s="134"/>
      <c r="H85" s="135"/>
      <c r="I85" s="135"/>
      <c r="J85" s="135"/>
      <c r="K85" s="131"/>
    </row>
    <row r="86" spans="2:11" x14ac:dyDescent="0.2">
      <c r="B86" s="139"/>
      <c r="C86" s="127" t="s">
        <v>75</v>
      </c>
      <c r="D86" s="127"/>
      <c r="E86" s="439"/>
      <c r="F86" s="438"/>
      <c r="G86" s="127"/>
      <c r="H86" s="127"/>
      <c r="I86" s="127"/>
      <c r="J86" s="127"/>
      <c r="K86" s="128"/>
    </row>
    <row r="87" spans="2:11" ht="15" thickBot="1" x14ac:dyDescent="0.25">
      <c r="B87" s="142"/>
      <c r="C87" s="136"/>
      <c r="D87" s="136"/>
      <c r="E87" s="136"/>
      <c r="F87" s="136"/>
      <c r="G87" s="136"/>
      <c r="H87" s="136"/>
      <c r="I87" s="136"/>
      <c r="J87" s="136"/>
      <c r="K87" s="132"/>
    </row>
    <row r="88" spans="2:11" ht="15" thickBot="1" x14ac:dyDescent="0.25"/>
    <row r="89" spans="2:11" x14ac:dyDescent="0.2">
      <c r="B89" s="114"/>
      <c r="C89" s="99"/>
      <c r="D89" s="99"/>
      <c r="E89" s="99"/>
      <c r="F89" s="99"/>
      <c r="G89" s="99"/>
      <c r="H89" s="99"/>
      <c r="I89" s="99"/>
      <c r="J89" s="99"/>
      <c r="K89" s="100"/>
    </row>
    <row r="90" spans="2:11" ht="15" x14ac:dyDescent="0.25">
      <c r="B90" s="176" t="s">
        <v>196</v>
      </c>
      <c r="C90" s="102"/>
      <c r="D90" s="192" t="s">
        <v>195</v>
      </c>
      <c r="E90" s="59"/>
      <c r="F90" s="59"/>
      <c r="G90" s="60"/>
      <c r="H90" s="61"/>
      <c r="I90" s="102"/>
      <c r="J90" s="102"/>
      <c r="K90" s="103"/>
    </row>
    <row r="91" spans="2:11" x14ac:dyDescent="0.2">
      <c r="B91" s="101"/>
      <c r="C91" s="102"/>
      <c r="D91" s="102"/>
      <c r="E91" s="102"/>
      <c r="F91" s="102"/>
      <c r="G91" s="102"/>
      <c r="H91" s="102"/>
      <c r="I91" s="102"/>
      <c r="J91" s="102"/>
      <c r="K91" s="103"/>
    </row>
    <row r="92" spans="2:11" x14ac:dyDescent="0.2">
      <c r="B92" s="101"/>
      <c r="C92" s="102"/>
      <c r="D92" s="102"/>
      <c r="E92" s="151"/>
      <c r="F92" s="102"/>
      <c r="G92" s="152"/>
      <c r="H92" s="102"/>
      <c r="I92" s="180"/>
      <c r="J92" s="111" t="s">
        <v>114</v>
      </c>
      <c r="K92" s="115"/>
    </row>
    <row r="93" spans="2:11" ht="14.25" customHeight="1" x14ac:dyDescent="0.25">
      <c r="B93" s="101"/>
      <c r="C93" s="102"/>
      <c r="D93" s="102"/>
      <c r="E93" s="318" t="str">
        <f>"Price in "&amp; E8</f>
        <v xml:space="preserve">Price in </v>
      </c>
      <c r="F93" s="102"/>
      <c r="G93" s="119" t="s">
        <v>73</v>
      </c>
      <c r="H93" s="102"/>
      <c r="I93" s="193" t="s">
        <v>14</v>
      </c>
      <c r="J93" s="187" t="e">
        <f>VLOOKUP(I93,I95:J97,2,FALSE)*J112</f>
        <v>#DIV/0!</v>
      </c>
      <c r="K93" s="103" t="s">
        <v>115</v>
      </c>
    </row>
    <row r="94" spans="2:11" ht="14.25" customHeight="1" x14ac:dyDescent="0.2">
      <c r="B94" s="101"/>
      <c r="C94" s="102" t="s">
        <v>117</v>
      </c>
      <c r="D94" s="102"/>
      <c r="E94" s="80"/>
      <c r="F94" s="102" t="str">
        <f t="shared" ref="F94:F102" si="2">IF($E$8="","",$E$8)</f>
        <v/>
      </c>
      <c r="G94" s="82"/>
      <c r="H94" s="102" t="s">
        <v>74</v>
      </c>
      <c r="I94" s="444" t="s">
        <v>143</v>
      </c>
      <c r="J94" s="445"/>
      <c r="K94" s="446"/>
    </row>
    <row r="95" spans="2:11" x14ac:dyDescent="0.2">
      <c r="B95" s="437" t="s">
        <v>5</v>
      </c>
      <c r="C95" s="102" t="s">
        <v>118</v>
      </c>
      <c r="D95" s="102"/>
      <c r="E95" s="80"/>
      <c r="F95" s="102" t="str">
        <f t="shared" si="2"/>
        <v/>
      </c>
      <c r="G95" s="82"/>
      <c r="H95" s="102" t="s">
        <v>74</v>
      </c>
      <c r="I95" s="181" t="s">
        <v>14</v>
      </c>
      <c r="J95" s="182">
        <v>2.64</v>
      </c>
      <c r="K95" s="185" t="s">
        <v>133</v>
      </c>
    </row>
    <row r="96" spans="2:11" x14ac:dyDescent="0.2">
      <c r="B96" s="437"/>
      <c r="C96" s="102" t="s">
        <v>8</v>
      </c>
      <c r="D96" s="102"/>
      <c r="E96" s="81"/>
      <c r="F96" s="102" t="str">
        <f t="shared" si="2"/>
        <v/>
      </c>
      <c r="G96" s="83"/>
      <c r="H96" s="102" t="s">
        <v>74</v>
      </c>
      <c r="I96" s="181" t="s">
        <v>131</v>
      </c>
      <c r="J96" s="182">
        <v>2.39</v>
      </c>
      <c r="K96" s="185" t="s">
        <v>133</v>
      </c>
    </row>
    <row r="97" spans="2:16" x14ac:dyDescent="0.2">
      <c r="B97" s="101"/>
      <c r="C97" s="102" t="s">
        <v>1</v>
      </c>
      <c r="D97" s="102"/>
      <c r="E97" s="81"/>
      <c r="F97" s="102" t="str">
        <f t="shared" si="2"/>
        <v/>
      </c>
      <c r="G97" s="83"/>
      <c r="H97" s="102" t="s">
        <v>74</v>
      </c>
      <c r="I97" s="183" t="s">
        <v>132</v>
      </c>
      <c r="J97" s="184">
        <v>1.67</v>
      </c>
      <c r="K97" s="186" t="s">
        <v>133</v>
      </c>
    </row>
    <row r="98" spans="2:16" x14ac:dyDescent="0.2">
      <c r="B98" s="101"/>
      <c r="C98" s="102" t="s">
        <v>3</v>
      </c>
      <c r="D98" s="102"/>
      <c r="E98" s="80"/>
      <c r="F98" s="102" t="str">
        <f t="shared" si="2"/>
        <v/>
      </c>
      <c r="G98" s="82"/>
      <c r="H98" s="102" t="s">
        <v>74</v>
      </c>
      <c r="I98" s="102"/>
      <c r="J98" s="102"/>
      <c r="K98" s="103"/>
    </row>
    <row r="99" spans="2:16" x14ac:dyDescent="0.2">
      <c r="B99" s="101"/>
      <c r="C99" s="102" t="s">
        <v>2</v>
      </c>
      <c r="D99" s="102"/>
      <c r="E99" s="80"/>
      <c r="F99" s="102" t="str">
        <f t="shared" si="2"/>
        <v/>
      </c>
      <c r="G99" s="102"/>
      <c r="H99" s="102"/>
      <c r="I99" s="102"/>
      <c r="J99" s="102"/>
      <c r="K99" s="103"/>
    </row>
    <row r="100" spans="2:16" ht="15" x14ac:dyDescent="0.25">
      <c r="B100" s="101"/>
      <c r="C100" s="102" t="s">
        <v>0</v>
      </c>
      <c r="D100" s="102"/>
      <c r="E100" s="80"/>
      <c r="F100" s="102" t="str">
        <f t="shared" si="2"/>
        <v/>
      </c>
      <c r="G100" s="177" t="s">
        <v>183</v>
      </c>
      <c r="H100" s="338"/>
      <c r="I100" s="338"/>
      <c r="J100" s="338"/>
      <c r="K100" s="344"/>
    </row>
    <row r="101" spans="2:16" x14ac:dyDescent="0.2">
      <c r="B101" s="101"/>
      <c r="C101" s="102" t="s">
        <v>10</v>
      </c>
      <c r="D101" s="102"/>
      <c r="E101" s="80"/>
      <c r="F101" s="102" t="str">
        <f t="shared" si="2"/>
        <v/>
      </c>
      <c r="G101" s="339" t="s">
        <v>184</v>
      </c>
      <c r="H101" s="340"/>
      <c r="I101" s="340"/>
      <c r="J101" s="341"/>
      <c r="K101" s="345">
        <f>E15</f>
        <v>0</v>
      </c>
    </row>
    <row r="102" spans="2:16" ht="15" thickBot="1" x14ac:dyDescent="0.25">
      <c r="B102" s="101"/>
      <c r="C102" s="102" t="s">
        <v>12</v>
      </c>
      <c r="D102" s="102"/>
      <c r="E102" s="120">
        <f>SUM(E92:E101)</f>
        <v>0</v>
      </c>
      <c r="F102" s="102" t="str">
        <f t="shared" si="2"/>
        <v/>
      </c>
      <c r="G102" s="342"/>
      <c r="H102" s="343"/>
      <c r="I102" s="343"/>
      <c r="J102" s="343"/>
      <c r="K102" s="346"/>
    </row>
    <row r="103" spans="2:16" ht="15" thickTop="1" x14ac:dyDescent="0.2">
      <c r="B103" s="101"/>
      <c r="C103" s="102"/>
      <c r="D103" s="102"/>
      <c r="E103" s="102"/>
      <c r="F103" s="102"/>
      <c r="G103" s="102"/>
      <c r="H103" s="102"/>
      <c r="I103" s="102"/>
      <c r="J103" s="102"/>
      <c r="K103" s="103"/>
    </row>
    <row r="104" spans="2:16" x14ac:dyDescent="0.2">
      <c r="B104" s="101"/>
      <c r="C104" s="102"/>
      <c r="D104" s="102"/>
      <c r="E104" s="102"/>
      <c r="F104" s="102"/>
      <c r="G104" s="102"/>
      <c r="H104" s="102"/>
      <c r="I104" s="102"/>
      <c r="J104" s="102"/>
      <c r="K104" s="103"/>
    </row>
    <row r="105" spans="2:16" ht="15" x14ac:dyDescent="0.25">
      <c r="B105" s="101"/>
      <c r="C105" s="102"/>
      <c r="D105" s="102"/>
      <c r="E105" s="102"/>
      <c r="F105" s="102"/>
      <c r="G105" s="117" t="s">
        <v>134</v>
      </c>
      <c r="H105" s="111"/>
      <c r="I105" s="111"/>
      <c r="J105" s="111"/>
      <c r="K105" s="115"/>
    </row>
    <row r="106" spans="2:16" x14ac:dyDescent="0.2">
      <c r="B106" s="101"/>
      <c r="C106" s="102" t="s">
        <v>98</v>
      </c>
      <c r="D106" s="102"/>
      <c r="E106" s="156" t="e">
        <f>J114</f>
        <v>#DIV/0!</v>
      </c>
      <c r="F106" s="102" t="str">
        <f>IF($E$8="","",$E$8)</f>
        <v/>
      </c>
      <c r="G106" s="110"/>
      <c r="H106" s="102"/>
      <c r="I106" s="102"/>
      <c r="J106" s="102"/>
      <c r="K106" s="103"/>
    </row>
    <row r="107" spans="2:16" ht="15" x14ac:dyDescent="0.25">
      <c r="B107" s="118" t="s">
        <v>6</v>
      </c>
      <c r="C107" s="102" t="s">
        <v>7</v>
      </c>
      <c r="D107" s="102"/>
      <c r="E107" s="88"/>
      <c r="F107" s="102" t="str">
        <f>IF($E$8="","",$E$8)</f>
        <v/>
      </c>
      <c r="G107" s="110" t="s">
        <v>135</v>
      </c>
      <c r="H107" s="102"/>
      <c r="I107" s="102"/>
      <c r="J107" s="87"/>
      <c r="K107" s="103" t="s">
        <v>99</v>
      </c>
    </row>
    <row r="108" spans="2:16" x14ac:dyDescent="0.2">
      <c r="B108" s="101"/>
      <c r="C108" s="102" t="s">
        <v>63</v>
      </c>
      <c r="D108" s="102"/>
      <c r="E108" s="89"/>
      <c r="F108" s="102" t="str">
        <f>IF($E$8="","",$E$8)</f>
        <v/>
      </c>
      <c r="G108" s="110" t="s">
        <v>85</v>
      </c>
      <c r="H108" s="102"/>
      <c r="I108" s="102"/>
      <c r="J108" s="123">
        <f>E20</f>
        <v>0</v>
      </c>
      <c r="K108" s="103" t="s">
        <v>88</v>
      </c>
    </row>
    <row r="109" spans="2:16" x14ac:dyDescent="0.2">
      <c r="B109" s="101"/>
      <c r="C109" s="102"/>
      <c r="D109" s="102"/>
      <c r="E109" s="121"/>
      <c r="F109" s="102"/>
      <c r="G109" s="110" t="s">
        <v>86</v>
      </c>
      <c r="H109" s="102"/>
      <c r="I109" s="102"/>
      <c r="J109" s="87"/>
      <c r="K109" s="103" t="s">
        <v>89</v>
      </c>
    </row>
    <row r="110" spans="2:16" ht="15" thickBot="1" x14ac:dyDescent="0.25">
      <c r="B110" s="101"/>
      <c r="C110" s="102" t="s">
        <v>13</v>
      </c>
      <c r="D110" s="102"/>
      <c r="E110" s="122" t="e">
        <f>SUM(E106:E108)</f>
        <v>#DIV/0!</v>
      </c>
      <c r="F110" s="102" t="str">
        <f>IF($E$8="","",$E$8)</f>
        <v/>
      </c>
      <c r="G110" s="110" t="s">
        <v>136</v>
      </c>
      <c r="H110" s="102"/>
      <c r="I110" s="102"/>
      <c r="J110" s="124" t="e">
        <f>(J108/J109)*J107</f>
        <v>#DIV/0!</v>
      </c>
      <c r="K110" s="103" t="s">
        <v>100</v>
      </c>
    </row>
    <row r="111" spans="2:16" ht="15" thickTop="1" x14ac:dyDescent="0.2">
      <c r="B111" s="101"/>
      <c r="C111" s="102"/>
      <c r="D111" s="102"/>
      <c r="E111" s="121"/>
      <c r="F111" s="102"/>
      <c r="G111" s="110" t="s">
        <v>87</v>
      </c>
      <c r="H111" s="102"/>
      <c r="I111" s="102"/>
      <c r="J111" s="87"/>
      <c r="K111" s="103" t="s">
        <v>90</v>
      </c>
      <c r="M111" s="179"/>
      <c r="N111" s="179"/>
      <c r="O111" s="179"/>
      <c r="P111" s="179"/>
    </row>
    <row r="112" spans="2:16" x14ac:dyDescent="0.2">
      <c r="B112" s="101"/>
      <c r="C112" s="102"/>
      <c r="D112" s="102"/>
      <c r="E112" s="121"/>
      <c r="F112" s="102"/>
      <c r="G112" s="110" t="s">
        <v>137</v>
      </c>
      <c r="H112" s="102"/>
      <c r="I112" s="102"/>
      <c r="J112" s="123" t="e">
        <f>J111*J110</f>
        <v>#DIV/0!</v>
      </c>
      <c r="K112" s="103" t="s">
        <v>101</v>
      </c>
      <c r="M112" s="179"/>
      <c r="N112" s="179"/>
      <c r="O112" s="179"/>
      <c r="P112" s="179"/>
    </row>
    <row r="113" spans="2:16" x14ac:dyDescent="0.2">
      <c r="B113" s="101"/>
      <c r="C113" s="102"/>
      <c r="D113" s="102"/>
      <c r="E113" s="121"/>
      <c r="F113" s="102"/>
      <c r="G113" s="110" t="s">
        <v>138</v>
      </c>
      <c r="H113" s="102"/>
      <c r="I113" s="102"/>
      <c r="J113" s="93"/>
      <c r="K113" s="103" t="str">
        <f>IF($E$8="","",$E$8) &amp; "/l"</f>
        <v>/l</v>
      </c>
      <c r="P113" s="179"/>
    </row>
    <row r="114" spans="2:16" x14ac:dyDescent="0.2">
      <c r="B114" s="101"/>
      <c r="C114" s="102" t="s">
        <v>58</v>
      </c>
      <c r="D114" s="102"/>
      <c r="E114" s="84"/>
      <c r="F114" s="102" t="str">
        <f>IF($E$8="","",$E$8)</f>
        <v/>
      </c>
      <c r="G114" s="110" t="s">
        <v>139</v>
      </c>
      <c r="H114" s="102"/>
      <c r="I114" s="102"/>
      <c r="J114" s="153" t="e">
        <f>J113*J112</f>
        <v>#DIV/0!</v>
      </c>
      <c r="K114" s="103" t="str">
        <f>IF($E$8="","",$E$8)</f>
        <v/>
      </c>
      <c r="P114" s="179"/>
    </row>
    <row r="115" spans="2:16" ht="15" x14ac:dyDescent="0.25">
      <c r="B115" s="118" t="s">
        <v>57</v>
      </c>
      <c r="C115" s="102" t="s">
        <v>17</v>
      </c>
      <c r="D115" s="102"/>
      <c r="E115" s="85"/>
      <c r="F115" s="102"/>
      <c r="G115" s="112"/>
      <c r="H115" s="113"/>
      <c r="I115" s="113"/>
      <c r="J115" s="113"/>
      <c r="K115" s="116"/>
      <c r="P115" s="179"/>
    </row>
    <row r="116" spans="2:16" x14ac:dyDescent="0.2">
      <c r="B116" s="101"/>
      <c r="C116" s="102" t="s">
        <v>18</v>
      </c>
      <c r="D116" s="102"/>
      <c r="E116" s="86"/>
      <c r="F116" s="102" t="s">
        <v>74</v>
      </c>
      <c r="G116" s="102"/>
      <c r="H116" s="102"/>
      <c r="I116" s="102"/>
      <c r="J116" s="102"/>
      <c r="K116" s="103"/>
      <c r="M116" s="179"/>
      <c r="N116" s="179"/>
      <c r="O116" s="179"/>
      <c r="P116" s="179"/>
    </row>
    <row r="117" spans="2:16" x14ac:dyDescent="0.2">
      <c r="B117" s="101"/>
      <c r="C117" s="102" t="s">
        <v>75</v>
      </c>
      <c r="D117" s="102"/>
      <c r="E117" s="438"/>
      <c r="F117" s="438"/>
      <c r="G117" s="102"/>
      <c r="H117" s="102"/>
      <c r="I117" s="102"/>
      <c r="J117" s="102"/>
      <c r="K117" s="103"/>
    </row>
    <row r="118" spans="2:16" ht="15" thickBot="1" x14ac:dyDescent="0.25">
      <c r="B118" s="104"/>
      <c r="C118" s="105"/>
      <c r="D118" s="105"/>
      <c r="E118" s="105"/>
      <c r="F118" s="105"/>
      <c r="G118" s="105"/>
      <c r="H118" s="105"/>
      <c r="I118" s="105"/>
      <c r="J118" s="105"/>
      <c r="K118" s="106"/>
    </row>
  </sheetData>
  <sheetProtection algorithmName="SHA-512" hashValue="xHLWdJPnM3hwcOCF/uLhXkELCNo5zIdCj0Gp2M4mYLUSxWaA5V6Mp8uddVzhsZ1HbOQ0oUOtHMaTmiXx0prBVQ==" saltValue="zNyoORB62mchKfm3hLIdCg==" spinCount="100000" sheet="1" selectLockedCells="1"/>
  <mergeCells count="15">
    <mergeCell ref="B1:I1"/>
    <mergeCell ref="B95:B96"/>
    <mergeCell ref="E117:F117"/>
    <mergeCell ref="E86:F86"/>
    <mergeCell ref="B35:B36"/>
    <mergeCell ref="B64:B65"/>
    <mergeCell ref="E54:F54"/>
    <mergeCell ref="I94:K94"/>
    <mergeCell ref="F18:K19"/>
    <mergeCell ref="F16:K17"/>
    <mergeCell ref="F12:K13"/>
    <mergeCell ref="F10:K11"/>
    <mergeCell ref="G22:K23"/>
    <mergeCell ref="G20:K21"/>
    <mergeCell ref="B6:K6"/>
  </mergeCells>
  <dataValidations count="1">
    <dataValidation type="list" allowBlank="1" showInputMessage="1" showErrorMessage="1" sqref="I93">
      <formula1>$I$95:$I$97</formula1>
    </dataValidation>
  </dataValidations>
  <pageMargins left="0.70866141732283472" right="0.70866141732283472" top="0.78740157480314965" bottom="0.78740157480314965" header="0.31496062992125984" footer="0.31496062992125984"/>
  <pageSetup paperSize="9" scale="56" fitToHeight="0" orientation="portrait" r:id="rId1"/>
  <rowBreaks count="1" manualBreakCount="1">
    <brk id="61" max="11"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92D050"/>
  </sheetPr>
  <dimension ref="B1:AY93"/>
  <sheetViews>
    <sheetView showGridLines="0" showWhiteSpace="0" view="pageBreakPreview" zoomScale="50" zoomScaleNormal="20" zoomScaleSheetLayoutView="50" zoomScalePageLayoutView="25" workbookViewId="0">
      <selection activeCell="J74" sqref="J74"/>
    </sheetView>
  </sheetViews>
  <sheetFormatPr defaultColWidth="11.7109375" defaultRowHeight="18" x14ac:dyDescent="0.25"/>
  <cols>
    <col min="1" max="1" width="7" style="355" customWidth="1"/>
    <col min="2" max="2" width="11.42578125" style="355" customWidth="1"/>
    <col min="3" max="3" width="19" style="355" customWidth="1"/>
    <col min="4" max="4" width="27.5703125" style="355" customWidth="1"/>
    <col min="5" max="5" width="20.28515625" style="355" customWidth="1"/>
    <col min="6" max="8" width="11.7109375" style="355"/>
    <col min="9" max="9" width="6.42578125" style="355" customWidth="1"/>
    <col min="10" max="10" width="14.7109375" style="355" bestFit="1" customWidth="1"/>
    <col min="11" max="11" width="16.5703125" style="355" customWidth="1"/>
    <col min="12" max="12" width="15.140625" style="355" customWidth="1"/>
    <col min="13" max="13" width="22.5703125" style="355" customWidth="1"/>
    <col min="14" max="16" width="11.7109375" style="355"/>
    <col min="17" max="17" width="4.85546875" style="355" customWidth="1"/>
    <col min="18" max="18" width="11.7109375" style="355"/>
    <col min="19" max="19" width="19" style="355" customWidth="1"/>
    <col min="20" max="20" width="16.85546875" style="355" customWidth="1"/>
    <col min="21" max="21" width="25.42578125" style="355" customWidth="1"/>
    <col min="22" max="23" width="11.7109375" style="355"/>
    <col min="24" max="24" width="2.85546875" style="355" customWidth="1"/>
    <col min="25" max="25" width="6.140625" style="355" customWidth="1"/>
    <col min="26" max="16384" width="11.7109375" style="355"/>
  </cols>
  <sheetData>
    <row r="1" spans="2:51" x14ac:dyDescent="0.25">
      <c r="I1" s="456" t="s">
        <v>168</v>
      </c>
      <c r="J1" s="456"/>
      <c r="K1" s="456"/>
      <c r="L1" s="456"/>
      <c r="M1" s="456"/>
      <c r="N1" s="456"/>
      <c r="O1" s="456"/>
      <c r="P1" s="456"/>
    </row>
    <row r="3" spans="2:51" x14ac:dyDescent="0.25">
      <c r="I3" s="355" t="s">
        <v>83</v>
      </c>
    </row>
    <row r="4" spans="2:51" ht="18.75" thickBot="1" x14ac:dyDescent="0.3"/>
    <row r="5" spans="2:51" ht="23.25" customHeight="1" x14ac:dyDescent="0.35">
      <c r="B5" s="405"/>
      <c r="C5" s="405"/>
      <c r="D5" s="405"/>
      <c r="E5" s="405"/>
      <c r="F5" s="405"/>
      <c r="G5" s="405"/>
      <c r="J5" s="457" t="s">
        <v>71</v>
      </c>
      <c r="K5" s="458"/>
      <c r="L5" s="458"/>
      <c r="M5" s="458"/>
      <c r="N5" s="458"/>
      <c r="O5" s="459"/>
    </row>
    <row r="6" spans="2:51" ht="15.75" customHeight="1" x14ac:dyDescent="0.25">
      <c r="B6" s="407"/>
      <c r="C6" s="405"/>
      <c r="D6" s="405"/>
      <c r="E6" s="405"/>
      <c r="F6" s="405"/>
      <c r="G6" s="405"/>
      <c r="J6" s="362"/>
      <c r="K6" s="347"/>
      <c r="L6" s="347"/>
      <c r="M6" s="347"/>
      <c r="N6" s="347"/>
      <c r="O6" s="363"/>
    </row>
    <row r="7" spans="2:51" ht="32.25" customHeight="1" x14ac:dyDescent="0.25">
      <c r="B7" s="407"/>
      <c r="C7" s="405"/>
      <c r="D7" s="405"/>
      <c r="E7" s="405"/>
      <c r="F7" s="405"/>
      <c r="G7" s="405"/>
      <c r="J7" s="362" t="s">
        <v>62</v>
      </c>
      <c r="K7" s="347"/>
      <c r="L7" s="347"/>
      <c r="M7" s="348" t="str">
        <f>Input!E20 &amp; " m³ per day"</f>
        <v xml:space="preserve"> m³ per day</v>
      </c>
      <c r="N7" s="347"/>
      <c r="O7" s="363"/>
      <c r="R7" s="351"/>
      <c r="S7" s="351"/>
      <c r="T7" s="374" t="s">
        <v>116</v>
      </c>
      <c r="U7" s="351"/>
      <c r="V7" s="351"/>
      <c r="W7" s="351"/>
      <c r="X7" s="351"/>
    </row>
    <row r="8" spans="2:51" ht="15" customHeight="1" x14ac:dyDescent="0.25">
      <c r="B8" s="474" t="s">
        <v>189</v>
      </c>
      <c r="C8" s="474"/>
      <c r="D8" s="405"/>
      <c r="E8" s="405"/>
      <c r="F8" s="405"/>
      <c r="G8" s="405"/>
      <c r="J8" s="362"/>
      <c r="K8" s="347"/>
      <c r="L8" s="347"/>
      <c r="M8" s="348"/>
      <c r="N8" s="347"/>
      <c r="O8" s="363"/>
      <c r="R8" s="351"/>
      <c r="S8" s="475" t="s">
        <v>121</v>
      </c>
      <c r="T8" s="475"/>
      <c r="U8" s="475"/>
      <c r="V8" s="475"/>
      <c r="W8" s="475"/>
      <c r="X8" s="406"/>
    </row>
    <row r="9" spans="2:51" ht="18" customHeight="1" x14ac:dyDescent="0.25">
      <c r="B9" s="474"/>
      <c r="C9" s="474"/>
      <c r="D9" s="405"/>
      <c r="E9" s="405"/>
      <c r="F9" s="405"/>
      <c r="G9" s="405"/>
      <c r="J9" s="362" t="s">
        <v>59</v>
      </c>
      <c r="K9" s="347"/>
      <c r="L9" s="347"/>
      <c r="M9" s="349" t="str">
        <f>TEXT(Input!E22,"#.##0") &amp;" " &amp; Input!E8</f>
        <v xml:space="preserve">0 </v>
      </c>
      <c r="N9" s="347" t="s">
        <v>164</v>
      </c>
      <c r="O9" s="363"/>
      <c r="R9" s="351"/>
      <c r="S9" s="475"/>
      <c r="T9" s="475"/>
      <c r="U9" s="475"/>
      <c r="V9" s="475"/>
      <c r="W9" s="475"/>
      <c r="X9" s="406"/>
      <c r="AC9" s="405"/>
      <c r="AD9" s="405"/>
      <c r="AE9" s="405"/>
      <c r="AF9" s="405"/>
      <c r="AG9" s="405"/>
      <c r="AH9" s="405"/>
      <c r="AI9" s="405"/>
      <c r="AJ9" s="405"/>
      <c r="AK9" s="405"/>
      <c r="AL9" s="405"/>
      <c r="AM9" s="405"/>
      <c r="AN9" s="405"/>
      <c r="AO9" s="405"/>
      <c r="AP9" s="405"/>
      <c r="AQ9" s="405"/>
      <c r="AR9" s="405"/>
      <c r="AS9" s="405"/>
      <c r="AT9" s="405"/>
      <c r="AU9" s="405"/>
      <c r="AV9" s="405"/>
      <c r="AW9" s="405"/>
      <c r="AX9" s="405"/>
      <c r="AY9" s="405"/>
    </row>
    <row r="10" spans="2:51" ht="15" customHeight="1" x14ac:dyDescent="0.25">
      <c r="B10" s="474"/>
      <c r="C10" s="474"/>
      <c r="D10" s="405"/>
      <c r="E10" s="405"/>
      <c r="F10" s="405"/>
      <c r="G10" s="405"/>
      <c r="J10" s="362"/>
      <c r="K10" s="347"/>
      <c r="L10" s="347"/>
      <c r="M10" s="347"/>
      <c r="N10" s="347"/>
      <c r="O10" s="363"/>
      <c r="R10" s="351"/>
      <c r="S10" s="475"/>
      <c r="T10" s="475"/>
      <c r="U10" s="475"/>
      <c r="V10" s="475"/>
      <c r="W10" s="475"/>
      <c r="X10" s="406"/>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row>
    <row r="11" spans="2:51" ht="18" customHeight="1" x14ac:dyDescent="0.25">
      <c r="B11" s="474"/>
      <c r="C11" s="474"/>
      <c r="D11" s="405"/>
      <c r="E11" s="405"/>
      <c r="F11" s="405"/>
      <c r="G11" s="405"/>
      <c r="J11" s="362" t="s">
        <v>165</v>
      </c>
      <c r="K11" s="347"/>
      <c r="L11" s="347"/>
      <c r="M11" s="347" t="str">
        <f>TEXT(Input!E22,"#.##0")*Input!E24 &amp;" " &amp; Input!E8</f>
        <v xml:space="preserve">0 </v>
      </c>
      <c r="N11" s="347" t="s">
        <v>164</v>
      </c>
      <c r="O11" s="363"/>
      <c r="R11" s="351"/>
      <c r="S11" s="475" t="s">
        <v>93</v>
      </c>
      <c r="T11" s="475"/>
      <c r="U11" s="475"/>
      <c r="V11" s="475"/>
      <c r="W11" s="475"/>
      <c r="X11" s="406"/>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row>
    <row r="12" spans="2:51" ht="15" customHeight="1" x14ac:dyDescent="0.25">
      <c r="B12" s="474"/>
      <c r="C12" s="474"/>
      <c r="D12" s="405"/>
      <c r="E12" s="405"/>
      <c r="F12" s="405"/>
      <c r="G12" s="405"/>
      <c r="J12" s="362"/>
      <c r="K12" s="347"/>
      <c r="L12" s="347"/>
      <c r="M12" s="347"/>
      <c r="N12" s="347"/>
      <c r="O12" s="363"/>
      <c r="R12" s="351"/>
      <c r="S12" s="475"/>
      <c r="T12" s="475"/>
      <c r="U12" s="475"/>
      <c r="V12" s="475"/>
      <c r="W12" s="475"/>
      <c r="X12" s="406"/>
    </row>
    <row r="13" spans="2:51" ht="18" customHeight="1" x14ac:dyDescent="0.25">
      <c r="B13" s="474"/>
      <c r="C13" s="474"/>
      <c r="D13" s="405"/>
      <c r="E13" s="405"/>
      <c r="F13" s="405"/>
      <c r="G13" s="405"/>
      <c r="J13" s="362" t="s">
        <v>15</v>
      </c>
      <c r="K13" s="347"/>
      <c r="L13" s="347"/>
      <c r="M13" s="350">
        <f>Input!E10</f>
        <v>0</v>
      </c>
      <c r="N13" s="347"/>
      <c r="O13" s="363"/>
      <c r="R13" s="351"/>
      <c r="S13" s="475"/>
      <c r="T13" s="475"/>
      <c r="U13" s="475"/>
      <c r="V13" s="475"/>
      <c r="W13" s="475"/>
      <c r="X13" s="406"/>
    </row>
    <row r="14" spans="2:51" x14ac:dyDescent="0.25">
      <c r="B14" s="474"/>
      <c r="C14" s="474"/>
      <c r="D14" s="405"/>
      <c r="E14" s="405"/>
      <c r="F14" s="405"/>
      <c r="G14" s="405"/>
      <c r="J14" s="362"/>
      <c r="K14" s="347"/>
      <c r="L14" s="347"/>
      <c r="M14" s="348"/>
      <c r="N14" s="347"/>
      <c r="O14" s="363"/>
    </row>
    <row r="15" spans="2:51" x14ac:dyDescent="0.25">
      <c r="B15" s="474"/>
      <c r="C15" s="474"/>
      <c r="D15" s="405"/>
      <c r="E15" s="405"/>
      <c r="F15" s="405"/>
      <c r="G15" s="405"/>
      <c r="J15" s="362" t="s">
        <v>82</v>
      </c>
      <c r="K15" s="347"/>
      <c r="L15" s="347"/>
      <c r="M15" s="350">
        <f>Input!E12</f>
        <v>0</v>
      </c>
      <c r="N15" s="347"/>
      <c r="O15" s="363"/>
    </row>
    <row r="16" spans="2:51" x14ac:dyDescent="0.25">
      <c r="B16" s="405"/>
      <c r="C16" s="405"/>
      <c r="D16" s="405"/>
      <c r="E16" s="405"/>
      <c r="F16" s="405"/>
      <c r="G16" s="405"/>
      <c r="J16" s="362"/>
      <c r="K16" s="347"/>
      <c r="L16" s="347"/>
      <c r="M16" s="348"/>
      <c r="N16" s="347"/>
      <c r="O16" s="363"/>
    </row>
    <row r="17" spans="2:33" x14ac:dyDescent="0.25">
      <c r="B17" s="405"/>
      <c r="C17" s="405"/>
      <c r="D17" s="405"/>
      <c r="E17" s="405"/>
      <c r="F17" s="405"/>
      <c r="G17" s="405"/>
      <c r="J17" s="362" t="s">
        <v>33</v>
      </c>
      <c r="K17" s="347"/>
      <c r="L17" s="347"/>
      <c r="M17" s="350">
        <f>Input!E14</f>
        <v>0</v>
      </c>
      <c r="N17" s="347"/>
      <c r="O17" s="363"/>
    </row>
    <row r="18" spans="2:33" x14ac:dyDescent="0.25">
      <c r="B18" s="405"/>
      <c r="C18" s="405"/>
      <c r="D18" s="405"/>
      <c r="E18" s="405"/>
      <c r="F18" s="405"/>
      <c r="G18" s="405"/>
      <c r="J18" s="362"/>
      <c r="K18" s="347"/>
      <c r="L18" s="347"/>
      <c r="M18" s="348"/>
      <c r="N18" s="347"/>
      <c r="O18" s="363"/>
    </row>
    <row r="19" spans="2:33" x14ac:dyDescent="0.25">
      <c r="J19" s="362" t="s">
        <v>79</v>
      </c>
      <c r="K19" s="347"/>
      <c r="L19" s="347"/>
      <c r="M19" s="350">
        <f>Input!E16</f>
        <v>0</v>
      </c>
      <c r="N19" s="347"/>
      <c r="O19" s="363"/>
    </row>
    <row r="20" spans="2:33" ht="18.75" thickBot="1" x14ac:dyDescent="0.3">
      <c r="J20" s="364"/>
      <c r="K20" s="365"/>
      <c r="L20" s="365"/>
      <c r="M20" s="372"/>
      <c r="N20" s="373"/>
      <c r="O20" s="366"/>
    </row>
    <row r="21" spans="2:33" ht="18.75" thickBot="1" x14ac:dyDescent="0.3"/>
    <row r="22" spans="2:33" ht="51.75" customHeight="1" x14ac:dyDescent="0.25">
      <c r="B22" s="476" t="str">
        <f>"Analysis for " &amp;Input!D28</f>
        <v>Analysis for Solar powered irrigation system</v>
      </c>
      <c r="C22" s="477"/>
      <c r="D22" s="477"/>
      <c r="E22" s="477"/>
      <c r="F22" s="477"/>
      <c r="G22" s="478"/>
      <c r="J22" s="479" t="str">
        <f>"Analysis for " &amp;Input!D58</f>
        <v>Analysis for Grid powered irrigation system</v>
      </c>
      <c r="K22" s="480"/>
      <c r="L22" s="480"/>
      <c r="M22" s="480"/>
      <c r="N22" s="480"/>
      <c r="O22" s="481"/>
      <c r="R22" s="482" t="str">
        <f>"Analysis for " &amp;Input!D90</f>
        <v>Analysis for Diesel powered irrigation system</v>
      </c>
      <c r="S22" s="483"/>
      <c r="T22" s="483"/>
      <c r="U22" s="483"/>
      <c r="V22" s="483"/>
      <c r="W22" s="484"/>
      <c r="AF22" s="356"/>
    </row>
    <row r="23" spans="2:33" x14ac:dyDescent="0.25">
      <c r="B23" s="360"/>
      <c r="C23" s="352"/>
      <c r="D23" s="352"/>
      <c r="E23" s="352"/>
      <c r="F23" s="352"/>
      <c r="G23" s="361"/>
      <c r="J23" s="370"/>
      <c r="K23" s="354"/>
      <c r="L23" s="354"/>
      <c r="M23" s="354"/>
      <c r="N23" s="354"/>
      <c r="O23" s="371"/>
      <c r="R23" s="367"/>
      <c r="S23" s="353"/>
      <c r="T23" s="353"/>
      <c r="U23" s="353"/>
      <c r="V23" s="353"/>
      <c r="W23" s="368"/>
      <c r="AF23" s="356"/>
    </row>
    <row r="24" spans="2:33" x14ac:dyDescent="0.25">
      <c r="B24" s="393" t="s">
        <v>30</v>
      </c>
      <c r="C24" s="394"/>
      <c r="D24" s="394"/>
      <c r="E24" s="395" t="str">
        <f>IFERROR('Cashflow Calculation'!C51,"not feasible")</f>
        <v>not feasible</v>
      </c>
      <c r="F24" s="394"/>
      <c r="G24" s="396"/>
      <c r="J24" s="384" t="s">
        <v>30</v>
      </c>
      <c r="K24" s="385"/>
      <c r="L24" s="385"/>
      <c r="M24" s="386" t="str">
        <f>IFERROR('Cashflow Calculation'!C89,"not feasible")</f>
        <v>not feasible</v>
      </c>
      <c r="N24" s="385"/>
      <c r="O24" s="387"/>
      <c r="R24" s="375" t="s">
        <v>30</v>
      </c>
      <c r="S24" s="376"/>
      <c r="T24" s="376"/>
      <c r="U24" s="377" t="str">
        <f>IFERROR('Cashflow Calculation'!C155,"not feasible")</f>
        <v>not feasible</v>
      </c>
      <c r="V24" s="376"/>
      <c r="W24" s="368"/>
    </row>
    <row r="25" spans="2:33" ht="12.75" customHeight="1" x14ac:dyDescent="0.25">
      <c r="B25" s="393"/>
      <c r="C25" s="394"/>
      <c r="D25" s="394"/>
      <c r="E25" s="397"/>
      <c r="F25" s="394"/>
      <c r="G25" s="396"/>
      <c r="H25" s="347"/>
      <c r="J25" s="384"/>
      <c r="K25" s="385"/>
      <c r="L25" s="385"/>
      <c r="M25" s="388"/>
      <c r="N25" s="385"/>
      <c r="O25" s="387"/>
      <c r="P25" s="347"/>
      <c r="R25" s="375"/>
      <c r="S25" s="376"/>
      <c r="T25" s="376"/>
      <c r="U25" s="378"/>
      <c r="V25" s="376"/>
      <c r="W25" s="368"/>
    </row>
    <row r="26" spans="2:33" x14ac:dyDescent="0.25">
      <c r="B26" s="393" t="s">
        <v>31</v>
      </c>
      <c r="C26" s="394"/>
      <c r="D26" s="394"/>
      <c r="E26" s="398" t="str">
        <f>TEXT('Cashflow Calculation'!C50,"#.##0") &amp; " " &amp;Input!E8</f>
        <v xml:space="preserve">0 </v>
      </c>
      <c r="F26" s="394"/>
      <c r="G26" s="396"/>
      <c r="J26" s="384" t="s">
        <v>31</v>
      </c>
      <c r="K26" s="385"/>
      <c r="L26" s="385"/>
      <c r="M26" s="389" t="e">
        <f>TEXT('Cashflow Calculation'!C88,"#.##0") &amp;" " &amp;Input!E8</f>
        <v>#DIV/0!</v>
      </c>
      <c r="N26" s="385"/>
      <c r="O26" s="387"/>
      <c r="R26" s="375" t="s">
        <v>31</v>
      </c>
      <c r="S26" s="376"/>
      <c r="T26" s="376"/>
      <c r="U26" s="379" t="e">
        <f>TEXT('Cashflow Calculation'!C154,"#.##0") &amp;" " &amp;Input!E8</f>
        <v>#DIV/0!</v>
      </c>
      <c r="V26" s="376"/>
      <c r="W26" s="368"/>
    </row>
    <row r="27" spans="2:33" x14ac:dyDescent="0.25">
      <c r="B27" s="393"/>
      <c r="C27" s="394"/>
      <c r="D27" s="394"/>
      <c r="E27" s="398"/>
      <c r="F27" s="394"/>
      <c r="G27" s="396"/>
      <c r="J27" s="384"/>
      <c r="K27" s="385"/>
      <c r="L27" s="385"/>
      <c r="M27" s="388"/>
      <c r="N27" s="385"/>
      <c r="O27" s="387"/>
      <c r="R27" s="375"/>
      <c r="S27" s="376"/>
      <c r="T27" s="376"/>
      <c r="U27" s="378"/>
      <c r="V27" s="376"/>
      <c r="W27" s="368"/>
      <c r="AF27" s="356"/>
    </row>
    <row r="28" spans="2:33" x14ac:dyDescent="0.25">
      <c r="B28" s="393" t="s">
        <v>130</v>
      </c>
      <c r="C28" s="394"/>
      <c r="D28" s="394"/>
      <c r="E28" s="399" t="str">
        <f>TEXT('Cashflow Calculation'!S186,"#.##0") &amp;" " &amp;Input!E8</f>
        <v xml:space="preserve">0 </v>
      </c>
      <c r="F28" s="394"/>
      <c r="G28" s="396"/>
      <c r="J28" s="384" t="s">
        <v>130</v>
      </c>
      <c r="K28" s="385"/>
      <c r="L28" s="385"/>
      <c r="M28" s="388" t="e">
        <f>TEXT('Cashflow Calculation'!S187,"#.##0") &amp;" " &amp;Input!E8</f>
        <v>#DIV/0!</v>
      </c>
      <c r="N28" s="385"/>
      <c r="O28" s="387"/>
      <c r="R28" s="375" t="s">
        <v>130</v>
      </c>
      <c r="S28" s="376"/>
      <c r="T28" s="376"/>
      <c r="U28" s="378" t="e">
        <f>TEXT('Cashflow Calculation'!S188,"#.##0") &amp;" " &amp;Input!E8</f>
        <v>#DIV/0!</v>
      </c>
      <c r="V28" s="376"/>
      <c r="W28" s="368"/>
      <c r="AF28" s="356"/>
      <c r="AG28" s="357"/>
    </row>
    <row r="29" spans="2:33" x14ac:dyDescent="0.25">
      <c r="B29" s="393"/>
      <c r="C29" s="394"/>
      <c r="D29" s="394"/>
      <c r="E29" s="397"/>
      <c r="F29" s="394"/>
      <c r="G29" s="396"/>
      <c r="J29" s="384"/>
      <c r="K29" s="385"/>
      <c r="L29" s="385"/>
      <c r="M29" s="388"/>
      <c r="N29" s="385"/>
      <c r="O29" s="387"/>
      <c r="R29" s="375"/>
      <c r="S29" s="376"/>
      <c r="T29" s="376"/>
      <c r="U29" s="378"/>
      <c r="V29" s="380"/>
      <c r="W29" s="368"/>
    </row>
    <row r="30" spans="2:33" x14ac:dyDescent="0.25">
      <c r="B30" s="393" t="s">
        <v>128</v>
      </c>
      <c r="C30" s="394"/>
      <c r="D30" s="394"/>
      <c r="E30" s="398" t="str">
        <f>TEXT('Cashflow Calculation'!B45,"#.##0") &amp;" " &amp;Input!E8</f>
        <v xml:space="preserve">0 </v>
      </c>
      <c r="F30" s="394"/>
      <c r="G30" s="396"/>
      <c r="J30" s="384" t="s">
        <v>128</v>
      </c>
      <c r="K30" s="385"/>
      <c r="L30" s="385"/>
      <c r="M30" s="389" t="e">
        <f>TEXT('Cashflow Calculation'!B83,"#.##0") &amp;" " &amp;Input!E8</f>
        <v>#DIV/0!</v>
      </c>
      <c r="N30" s="385"/>
      <c r="O30" s="387"/>
      <c r="R30" s="375" t="s">
        <v>141</v>
      </c>
      <c r="S30" s="376"/>
      <c r="T30" s="376"/>
      <c r="U30" s="379" t="e">
        <f>TEXT('Cashflow Calculation'!B149,"#.##0") &amp;" " &amp;Input!E8</f>
        <v>#DIV/0!</v>
      </c>
      <c r="V30" s="376"/>
      <c r="W30" s="368"/>
    </row>
    <row r="31" spans="2:33" x14ac:dyDescent="0.25">
      <c r="B31" s="393"/>
      <c r="C31" s="394"/>
      <c r="D31" s="394"/>
      <c r="E31" s="398"/>
      <c r="F31" s="394"/>
      <c r="G31" s="396"/>
      <c r="J31" s="384"/>
      <c r="K31" s="385"/>
      <c r="L31" s="385"/>
      <c r="M31" s="388"/>
      <c r="N31" s="385"/>
      <c r="O31" s="387"/>
      <c r="R31" s="375"/>
      <c r="S31" s="376"/>
      <c r="T31" s="376"/>
      <c r="U31" s="378"/>
      <c r="V31" s="376"/>
      <c r="W31" s="368"/>
    </row>
    <row r="32" spans="2:33" x14ac:dyDescent="0.25">
      <c r="B32" s="393" t="s">
        <v>142</v>
      </c>
      <c r="C32" s="394"/>
      <c r="D32" s="394"/>
      <c r="E32" s="397">
        <f>'Cashflow Calculation'!B43</f>
        <v>0</v>
      </c>
      <c r="F32" s="394"/>
      <c r="G32" s="396"/>
      <c r="J32" s="384" t="s">
        <v>142</v>
      </c>
      <c r="K32" s="385"/>
      <c r="L32" s="385"/>
      <c r="M32" s="388" t="e">
        <f>'Cashflow Calculation'!B81</f>
        <v>#DIV/0!</v>
      </c>
      <c r="N32" s="385"/>
      <c r="O32" s="387"/>
      <c r="R32" s="375" t="s">
        <v>142</v>
      </c>
      <c r="S32" s="376"/>
      <c r="T32" s="376"/>
      <c r="U32" s="378" t="e">
        <f>'Cashflow Calculation'!B147</f>
        <v>#DIV/0!</v>
      </c>
      <c r="V32" s="376"/>
      <c r="W32" s="368"/>
    </row>
    <row r="33" spans="2:23" x14ac:dyDescent="0.25">
      <c r="B33" s="393"/>
      <c r="C33" s="394"/>
      <c r="D33" s="394"/>
      <c r="E33" s="397"/>
      <c r="F33" s="394"/>
      <c r="G33" s="396"/>
      <c r="J33" s="384"/>
      <c r="K33" s="385"/>
      <c r="L33" s="385"/>
      <c r="M33" s="388"/>
      <c r="N33" s="385"/>
      <c r="O33" s="387"/>
      <c r="R33" s="375"/>
      <c r="S33" s="376"/>
      <c r="T33" s="376"/>
      <c r="U33" s="378"/>
      <c r="V33" s="376"/>
      <c r="W33" s="368"/>
    </row>
    <row r="34" spans="2:23" x14ac:dyDescent="0.25">
      <c r="B34" s="393" t="s">
        <v>84</v>
      </c>
      <c r="C34" s="394"/>
      <c r="D34" s="394"/>
      <c r="E34" s="398" t="str">
        <f>IF(Input!E54=0,"",Input!E54)</f>
        <v/>
      </c>
      <c r="F34" s="394"/>
      <c r="G34" s="396"/>
      <c r="J34" s="384" t="s">
        <v>84</v>
      </c>
      <c r="K34" s="385"/>
      <c r="L34" s="385"/>
      <c r="M34" s="388" t="str">
        <f>IF(Input!E86=0,"",Input!E86)</f>
        <v/>
      </c>
      <c r="N34" s="385"/>
      <c r="O34" s="387"/>
      <c r="R34" s="375" t="s">
        <v>84</v>
      </c>
      <c r="S34" s="376"/>
      <c r="T34" s="376"/>
      <c r="U34" s="378" t="str">
        <f>IF(Input!E117=0,"",Input!E117)</f>
        <v/>
      </c>
      <c r="V34" s="376"/>
      <c r="W34" s="368"/>
    </row>
    <row r="35" spans="2:23" x14ac:dyDescent="0.25">
      <c r="B35" s="393"/>
      <c r="C35" s="394"/>
      <c r="D35" s="394"/>
      <c r="E35" s="398"/>
      <c r="F35" s="394"/>
      <c r="G35" s="396"/>
      <c r="J35" s="384"/>
      <c r="K35" s="385"/>
      <c r="L35" s="385"/>
      <c r="M35" s="388"/>
      <c r="N35" s="385"/>
      <c r="O35" s="387"/>
      <c r="R35" s="375"/>
      <c r="S35" s="376"/>
      <c r="T35" s="376"/>
      <c r="U35" s="378"/>
      <c r="V35" s="376"/>
      <c r="W35" s="368"/>
    </row>
    <row r="36" spans="2:23" x14ac:dyDescent="0.25">
      <c r="B36" s="393" t="s">
        <v>97</v>
      </c>
      <c r="C36" s="394"/>
      <c r="D36" s="394"/>
      <c r="E36" s="398" t="str">
        <f>TEXT('Loan Repayment Solar'!Scheduled_Monthly_Payment,"#.##0") &amp;" " &amp;Input!E8</f>
        <v xml:space="preserve">0 </v>
      </c>
      <c r="F36" s="394"/>
      <c r="G36" s="396"/>
      <c r="H36" s="356"/>
      <c r="J36" s="384" t="s">
        <v>97</v>
      </c>
      <c r="K36" s="385"/>
      <c r="L36" s="385"/>
      <c r="M36" s="389" t="str">
        <f>TEXT('Loan Repayment Grid'!Scheduled_Monthly_Payment,"#.##0") &amp;" " &amp;Input!E8</f>
        <v xml:space="preserve">0 </v>
      </c>
      <c r="N36" s="385"/>
      <c r="O36" s="387"/>
      <c r="R36" s="375" t="s">
        <v>97</v>
      </c>
      <c r="S36" s="376"/>
      <c r="T36" s="376"/>
      <c r="U36" s="379" t="str">
        <f>TEXT('Loan Repayment Diesel'!Scheduled_Monthly_Payment,"#.##0") &amp;" " &amp;Input!E8</f>
        <v xml:space="preserve">0 </v>
      </c>
      <c r="V36" s="376"/>
      <c r="W36" s="368"/>
    </row>
    <row r="37" spans="2:23" ht="18.75" thickBot="1" x14ac:dyDescent="0.3">
      <c r="B37" s="400"/>
      <c r="C37" s="401"/>
      <c r="D37" s="401"/>
      <c r="E37" s="402"/>
      <c r="F37" s="401"/>
      <c r="G37" s="403"/>
      <c r="J37" s="390"/>
      <c r="K37" s="391"/>
      <c r="L37" s="391"/>
      <c r="M37" s="391"/>
      <c r="N37" s="391"/>
      <c r="O37" s="392"/>
      <c r="R37" s="375"/>
      <c r="S37" s="376"/>
      <c r="T37" s="376"/>
      <c r="U37" s="378"/>
      <c r="V37" s="376"/>
      <c r="W37" s="368"/>
    </row>
    <row r="38" spans="2:23" ht="27.75" customHeight="1" thickBot="1" x14ac:dyDescent="0.3">
      <c r="R38" s="381" t="str">
        <f>Input!J92</f>
        <v>CO2 - Emissions per year:</v>
      </c>
      <c r="S38" s="382"/>
      <c r="T38" s="382"/>
      <c r="U38" s="383" t="e">
        <f>Input!J93</f>
        <v>#DIV/0!</v>
      </c>
      <c r="V38" s="382" t="str">
        <f>Input!K93</f>
        <v>kg/year</v>
      </c>
      <c r="W38" s="369"/>
    </row>
    <row r="60" spans="8:19" x14ac:dyDescent="0.25">
      <c r="H60" s="347"/>
      <c r="I60" s="347"/>
      <c r="J60" s="347"/>
      <c r="K60" s="347"/>
      <c r="L60" s="347"/>
      <c r="M60" s="347"/>
      <c r="N60" s="347"/>
      <c r="O60" s="347"/>
      <c r="P60" s="347"/>
      <c r="Q60" s="347"/>
      <c r="R60" s="347"/>
      <c r="S60" s="347"/>
    </row>
    <row r="64" spans="8:19" ht="14.25" customHeight="1" x14ac:dyDescent="0.25"/>
    <row r="65" spans="8:26" ht="14.25" customHeight="1" x14ac:dyDescent="0.25"/>
    <row r="68" spans="8:26" x14ac:dyDescent="0.25">
      <c r="H68" s="347"/>
      <c r="I68" s="347"/>
      <c r="J68" s="347"/>
      <c r="K68" s="347"/>
      <c r="L68" s="347"/>
      <c r="M68" s="347"/>
      <c r="N68" s="347"/>
      <c r="O68" s="347"/>
      <c r="P68" s="347"/>
      <c r="Q68" s="347"/>
      <c r="R68" s="347"/>
      <c r="S68" s="347"/>
    </row>
    <row r="69" spans="8:26" x14ac:dyDescent="0.25">
      <c r="H69" s="347"/>
      <c r="I69" s="347"/>
      <c r="J69" s="358"/>
      <c r="K69" s="358"/>
      <c r="L69" s="358"/>
      <c r="M69" s="358"/>
      <c r="N69" s="347"/>
      <c r="O69" s="347"/>
      <c r="P69" s="347"/>
      <c r="Q69" s="347"/>
      <c r="R69" s="347"/>
      <c r="S69" s="347"/>
    </row>
    <row r="70" spans="8:26" x14ac:dyDescent="0.25">
      <c r="H70" s="347"/>
      <c r="I70" s="347"/>
      <c r="J70" s="358"/>
      <c r="K70" s="358"/>
      <c r="L70" s="358"/>
      <c r="M70" s="358"/>
      <c r="N70" s="347"/>
      <c r="O70" s="347"/>
      <c r="P70" s="347"/>
      <c r="Q70" s="347"/>
      <c r="R70" s="347"/>
      <c r="S70" s="347"/>
    </row>
    <row r="71" spans="8:26" x14ac:dyDescent="0.25">
      <c r="H71" s="347"/>
      <c r="I71" s="347"/>
      <c r="J71" s="347"/>
      <c r="K71" s="347"/>
      <c r="L71" s="347"/>
      <c r="M71" s="347"/>
      <c r="N71" s="347"/>
      <c r="O71" s="347"/>
      <c r="P71" s="347"/>
      <c r="Q71" s="347"/>
      <c r="R71" s="347"/>
      <c r="S71" s="347"/>
    </row>
    <row r="72" spans="8:26" ht="12.75" customHeight="1" x14ac:dyDescent="0.25"/>
    <row r="73" spans="8:26" ht="12.75" customHeight="1" x14ac:dyDescent="0.25"/>
    <row r="74" spans="8:26" ht="12.75" customHeight="1" x14ac:dyDescent="0.25">
      <c r="J74" s="359"/>
      <c r="K74" s="359"/>
      <c r="L74" s="359"/>
      <c r="M74" s="359"/>
      <c r="N74" s="359"/>
      <c r="O74" s="359"/>
      <c r="P74" s="359"/>
      <c r="Q74" s="359"/>
      <c r="R74" s="359"/>
      <c r="S74" s="359"/>
      <c r="T74" s="359"/>
      <c r="U74" s="359"/>
      <c r="V74" s="359"/>
      <c r="W74" s="359"/>
      <c r="X74" s="359"/>
      <c r="Y74" s="359"/>
      <c r="Z74" s="359"/>
    </row>
    <row r="75" spans="8:26" ht="12.75" customHeight="1" x14ac:dyDescent="0.25">
      <c r="J75" s="359"/>
      <c r="K75" s="359"/>
      <c r="L75" s="359"/>
      <c r="M75" s="359"/>
      <c r="N75" s="359"/>
      <c r="O75" s="359"/>
      <c r="P75" s="359"/>
      <c r="Q75" s="359"/>
      <c r="R75" s="359"/>
      <c r="S75" s="359"/>
      <c r="T75" s="359"/>
      <c r="U75" s="359"/>
      <c r="V75" s="359"/>
      <c r="W75" s="359"/>
      <c r="X75" s="359"/>
      <c r="Y75" s="359"/>
      <c r="Z75" s="359"/>
    </row>
    <row r="76" spans="8:26" ht="12.75" customHeight="1" x14ac:dyDescent="0.25">
      <c r="J76" s="359"/>
      <c r="K76" s="359"/>
      <c r="L76" s="359"/>
      <c r="M76" s="359"/>
      <c r="N76" s="359"/>
      <c r="O76" s="359"/>
      <c r="P76" s="359"/>
      <c r="Q76" s="359"/>
      <c r="R76" s="359"/>
      <c r="S76" s="359"/>
      <c r="T76" s="359"/>
      <c r="U76" s="359"/>
      <c r="V76" s="359"/>
      <c r="W76" s="359"/>
      <c r="X76" s="359"/>
      <c r="Y76" s="359"/>
      <c r="Z76" s="359"/>
    </row>
    <row r="77" spans="8:26" ht="12.75" customHeight="1" x14ac:dyDescent="0.25">
      <c r="J77" s="359"/>
      <c r="K77" s="359"/>
      <c r="L77" s="359"/>
      <c r="M77" s="359"/>
      <c r="N77" s="359"/>
      <c r="O77" s="359"/>
      <c r="P77" s="359"/>
      <c r="Q77" s="359"/>
      <c r="R77" s="359"/>
      <c r="S77" s="359"/>
      <c r="T77" s="359"/>
      <c r="U77" s="359"/>
      <c r="V77" s="359"/>
      <c r="W77" s="359"/>
      <c r="X77" s="359"/>
      <c r="Y77" s="359"/>
      <c r="Z77" s="359"/>
    </row>
    <row r="78" spans="8:26" ht="12.75" customHeight="1" x14ac:dyDescent="0.25">
      <c r="H78" s="347"/>
      <c r="I78" s="347"/>
      <c r="J78" s="359"/>
      <c r="K78" s="359"/>
      <c r="L78" s="359"/>
      <c r="M78" s="359"/>
      <c r="N78" s="359"/>
      <c r="O78" s="359"/>
      <c r="P78" s="359"/>
      <c r="Q78" s="359"/>
      <c r="R78" s="359"/>
      <c r="S78" s="359"/>
      <c r="T78" s="359"/>
      <c r="U78" s="359"/>
      <c r="V78" s="359"/>
      <c r="W78" s="359"/>
      <c r="X78" s="359"/>
      <c r="Y78" s="359"/>
      <c r="Z78" s="359"/>
    </row>
    <row r="79" spans="8:26" ht="12.75" customHeight="1" x14ac:dyDescent="0.25">
      <c r="H79" s="347"/>
      <c r="I79" s="347"/>
      <c r="J79" s="359"/>
      <c r="K79" s="359"/>
      <c r="L79" s="359"/>
      <c r="M79" s="359"/>
      <c r="N79" s="359"/>
      <c r="O79" s="359"/>
      <c r="P79" s="359"/>
      <c r="Q79" s="359"/>
      <c r="R79" s="359"/>
      <c r="S79" s="359"/>
      <c r="T79" s="359"/>
      <c r="U79" s="359"/>
      <c r="V79" s="359"/>
      <c r="W79" s="359"/>
      <c r="X79" s="359"/>
      <c r="Y79" s="359"/>
      <c r="Z79" s="359"/>
    </row>
    <row r="80" spans="8:26" ht="12.75" customHeight="1" x14ac:dyDescent="0.25">
      <c r="J80" s="359"/>
      <c r="K80" s="359"/>
      <c r="L80" s="359"/>
      <c r="M80" s="359"/>
      <c r="N80" s="359"/>
      <c r="O80" s="359"/>
      <c r="P80" s="359"/>
      <c r="Q80" s="359"/>
      <c r="R80" s="359"/>
      <c r="S80" s="359"/>
      <c r="T80" s="359"/>
      <c r="U80" s="359"/>
      <c r="V80" s="359"/>
      <c r="W80" s="359"/>
      <c r="X80" s="359"/>
      <c r="Y80" s="359"/>
      <c r="Z80" s="359"/>
    </row>
    <row r="81" spans="10:26" ht="12.75" customHeight="1" x14ac:dyDescent="0.25">
      <c r="J81" s="347"/>
      <c r="K81" s="347"/>
      <c r="L81" s="347"/>
      <c r="M81" s="347"/>
      <c r="N81" s="347"/>
      <c r="O81" s="347"/>
      <c r="P81" s="347"/>
      <c r="Q81" s="347"/>
      <c r="R81" s="347"/>
      <c r="S81" s="347"/>
      <c r="T81" s="347"/>
      <c r="U81" s="347"/>
      <c r="V81" s="347"/>
      <c r="W81" s="347"/>
      <c r="X81" s="347"/>
      <c r="Y81" s="347"/>
      <c r="Z81" s="347"/>
    </row>
    <row r="82" spans="10:26" ht="12.75" customHeight="1" x14ac:dyDescent="0.25">
      <c r="J82" s="347"/>
      <c r="K82" s="347"/>
      <c r="L82" s="347"/>
      <c r="M82" s="347"/>
      <c r="N82" s="347"/>
      <c r="O82" s="347"/>
      <c r="P82" s="347"/>
      <c r="Q82" s="347"/>
      <c r="R82" s="347"/>
      <c r="S82" s="347"/>
      <c r="T82" s="347"/>
      <c r="U82" s="347"/>
      <c r="V82" s="347"/>
      <c r="W82" s="347"/>
      <c r="X82" s="347"/>
      <c r="Y82" s="347"/>
      <c r="Z82" s="347"/>
    </row>
    <row r="83" spans="10:26" ht="12.75" customHeight="1" x14ac:dyDescent="0.25">
      <c r="J83" s="347"/>
      <c r="K83" s="347"/>
      <c r="L83" s="347"/>
      <c r="M83" s="347"/>
      <c r="N83" s="347"/>
      <c r="O83" s="347"/>
      <c r="P83" s="347"/>
      <c r="Q83" s="347"/>
      <c r="R83" s="347"/>
      <c r="S83" s="347"/>
      <c r="T83" s="347"/>
      <c r="U83" s="347"/>
      <c r="V83" s="347"/>
      <c r="W83" s="347"/>
      <c r="X83" s="347"/>
      <c r="Y83" s="347"/>
      <c r="Z83" s="347"/>
    </row>
    <row r="90" spans="10:26" ht="15" customHeight="1" x14ac:dyDescent="0.25"/>
    <row r="93" spans="10:26" ht="14.25" customHeight="1" x14ac:dyDescent="0.25"/>
  </sheetData>
  <sheetProtection algorithmName="SHA-512" hashValue="3CTH40GsKqbOaeQLb+CkVYTssaGzkXIev10A34l+9cDs8yjXKqymTCyiRQ4WhQlAzLX48SfyugBgUKry2BKNoA==" saltValue="nZ5bzp844MvxGrXJRlXCug==" spinCount="100000" sheet="1" selectLockedCells="1"/>
  <dataConsolidate/>
  <mergeCells count="8">
    <mergeCell ref="B22:G22"/>
    <mergeCell ref="J22:O22"/>
    <mergeCell ref="R22:W22"/>
    <mergeCell ref="I1:P1"/>
    <mergeCell ref="S8:W10"/>
    <mergeCell ref="S11:W13"/>
    <mergeCell ref="J5:O5"/>
    <mergeCell ref="B8:C15"/>
  </mergeCells>
  <conditionalFormatting sqref="E24">
    <cfRule type="expression" dxfId="36" priority="1">
      <formula>"""not feasible"""</formula>
    </cfRule>
  </conditionalFormatting>
  <printOptions horizontalCentered="1" verticalCentered="1"/>
  <pageMargins left="0.23622047244094491" right="0.23622047244094491" top="0" bottom="0" header="0.31496062992125984" footer="0.31496062992125984"/>
  <pageSetup paperSize="9" scale="36" fitToWidth="0" fitToHeight="0" orientation="landscape" r:id="rId1"/>
  <rowBreaks count="1" manualBreakCount="1">
    <brk id="90" max="24" man="1"/>
  </rowBreaks>
  <drawing r:id="rId2"/>
  <legacyDrawing r:id="rId3"/>
  <controls>
    <mc:AlternateContent xmlns:mc="http://schemas.openxmlformats.org/markup-compatibility/2006">
      <mc:Choice Requires="x14">
        <control shapeId="2058" r:id="rId4" name="CheckBox5">
          <controlPr defaultSize="0" autoLine="0" linkedCell="'Cashflow Calculation'!A46" r:id="rId5">
            <anchor moveWithCells="1">
              <from>
                <xdr:col>3</xdr:col>
                <xdr:colOff>9525</xdr:colOff>
                <xdr:row>7</xdr:row>
                <xdr:rowOff>123825</xdr:rowOff>
              </from>
              <to>
                <xdr:col>6</xdr:col>
                <xdr:colOff>723900</xdr:colOff>
                <xdr:row>10</xdr:row>
                <xdr:rowOff>85725</xdr:rowOff>
              </to>
            </anchor>
          </controlPr>
        </control>
      </mc:Choice>
      <mc:Fallback>
        <control shapeId="2058" r:id="rId4" name="CheckBox5"/>
      </mc:Fallback>
    </mc:AlternateContent>
    <mc:AlternateContent xmlns:mc="http://schemas.openxmlformats.org/markup-compatibility/2006">
      <mc:Choice Requires="x14">
        <control shapeId="2059" r:id="rId6" name="CheckBox6">
          <controlPr defaultSize="0" autoLine="0" linkedCell="'Cashflow Calculation'!A84" r:id="rId7">
            <anchor moveWithCells="1">
              <from>
                <xdr:col>3</xdr:col>
                <xdr:colOff>0</xdr:colOff>
                <xdr:row>11</xdr:row>
                <xdr:rowOff>47625</xdr:rowOff>
              </from>
              <to>
                <xdr:col>6</xdr:col>
                <xdr:colOff>704850</xdr:colOff>
                <xdr:row>13</xdr:row>
                <xdr:rowOff>180975</xdr:rowOff>
              </to>
            </anchor>
          </controlPr>
        </control>
      </mc:Choice>
      <mc:Fallback>
        <control shapeId="2059" r:id="rId6" name="CheckBox6"/>
      </mc:Fallback>
    </mc:AlternateContent>
    <mc:AlternateContent xmlns:mc="http://schemas.openxmlformats.org/markup-compatibility/2006">
      <mc:Choice Requires="x14">
        <control shapeId="2060" r:id="rId8" name="CheckBox7">
          <controlPr defaultSize="0" autoLine="0" linkedCell="'Cashflow Calculation'!A150" r:id="rId9">
            <anchor moveWithCells="1">
              <from>
                <xdr:col>3</xdr:col>
                <xdr:colOff>9525</xdr:colOff>
                <xdr:row>14</xdr:row>
                <xdr:rowOff>161925</xdr:rowOff>
              </from>
              <to>
                <xdr:col>6</xdr:col>
                <xdr:colOff>704850</xdr:colOff>
                <xdr:row>17</xdr:row>
                <xdr:rowOff>66675</xdr:rowOff>
              </to>
            </anchor>
          </controlPr>
        </control>
      </mc:Choice>
      <mc:Fallback>
        <control shapeId="2060" r:id="rId8" name="CheckBox7"/>
      </mc:Fallback>
    </mc:AlternateContent>
    <mc:AlternateContent xmlns:mc="http://schemas.openxmlformats.org/markup-compatibility/2006">
      <mc:Choice Requires="x14">
        <control shapeId="2061" r:id="rId10" name="CheckBox8">
          <controlPr defaultSize="0" autoLine="0" linkedCell="'Cashflow Calculation'!A13" r:id="rId11">
            <anchor moveWithCells="1">
              <from>
                <xdr:col>3</xdr:col>
                <xdr:colOff>0</xdr:colOff>
                <xdr:row>5</xdr:row>
                <xdr:rowOff>47625</xdr:rowOff>
              </from>
              <to>
                <xdr:col>6</xdr:col>
                <xdr:colOff>723900</xdr:colOff>
                <xdr:row>6</xdr:row>
                <xdr:rowOff>352425</xdr:rowOff>
              </to>
            </anchor>
          </controlPr>
        </control>
      </mc:Choice>
      <mc:Fallback>
        <control shapeId="2061" r:id="rId10" name="CheckBox8"/>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D196"/>
  <sheetViews>
    <sheetView zoomScale="60" zoomScaleNormal="60" workbookViewId="0">
      <pane ySplit="10" topLeftCell="A11" activePane="bottomLeft" state="frozen"/>
      <selection pane="bottomLeft" activeCell="N178" sqref="N178"/>
    </sheetView>
  </sheetViews>
  <sheetFormatPr defaultColWidth="11.42578125" defaultRowHeight="12.75" outlineLevelRow="1" x14ac:dyDescent="0.2"/>
  <cols>
    <col min="1" max="1" width="39.5703125" style="204" customWidth="1"/>
    <col min="2" max="2" width="16.5703125" style="204" bestFit="1" customWidth="1"/>
    <col min="3" max="3" width="16.5703125" style="204" customWidth="1"/>
    <col min="4" max="4" width="11.5703125" style="204" bestFit="1" customWidth="1"/>
    <col min="5" max="5" width="14.28515625" style="204" bestFit="1" customWidth="1"/>
    <col min="6" max="18" width="11.5703125" style="204" bestFit="1" customWidth="1"/>
    <col min="19" max="19" width="15.5703125" style="204" bestFit="1" customWidth="1"/>
    <col min="20" max="29" width="11.5703125" style="204" bestFit="1" customWidth="1"/>
    <col min="30" max="16384" width="11.42578125" style="204"/>
  </cols>
  <sheetData>
    <row r="1" spans="1:30" x14ac:dyDescent="0.2">
      <c r="A1" s="202" t="s">
        <v>61</v>
      </c>
      <c r="B1" s="37">
        <f>Input!E14</f>
        <v>0</v>
      </c>
      <c r="C1" s="203"/>
    </row>
    <row r="2" spans="1:30" x14ac:dyDescent="0.2">
      <c r="A2" s="205" t="s">
        <v>19</v>
      </c>
      <c r="B2" s="206">
        <f>Input!E10</f>
        <v>0</v>
      </c>
      <c r="C2" s="207"/>
      <c r="D2" s="208"/>
    </row>
    <row r="3" spans="1:30" x14ac:dyDescent="0.2">
      <c r="A3" s="205" t="s">
        <v>178</v>
      </c>
      <c r="B3" s="209">
        <f>Input!E22</f>
        <v>0</v>
      </c>
      <c r="C3" s="207" t="str">
        <f>IF(Input!$E$8="","",Input!$E$8)</f>
        <v/>
      </c>
      <c r="D3" s="208"/>
    </row>
    <row r="4" spans="1:30" x14ac:dyDescent="0.2">
      <c r="A4" s="205" t="s">
        <v>163</v>
      </c>
      <c r="B4" s="76">
        <f>Input!E24</f>
        <v>0</v>
      </c>
      <c r="C4" s="207"/>
      <c r="D4" s="208"/>
    </row>
    <row r="5" spans="1:30" x14ac:dyDescent="0.2">
      <c r="A5" s="205" t="s">
        <v>80</v>
      </c>
      <c r="B5" s="76">
        <f>Input!E16</f>
        <v>0</v>
      </c>
      <c r="C5" s="207"/>
      <c r="D5" s="208"/>
    </row>
    <row r="6" spans="1:30" x14ac:dyDescent="0.2">
      <c r="A6" s="205" t="s">
        <v>126</v>
      </c>
      <c r="B6" s="76">
        <f>Input!E18</f>
        <v>0</v>
      </c>
      <c r="C6" s="207"/>
      <c r="D6" s="208"/>
    </row>
    <row r="7" spans="1:30" x14ac:dyDescent="0.2">
      <c r="A7" s="205" t="s">
        <v>82</v>
      </c>
      <c r="B7" s="76">
        <f>Input!E12</f>
        <v>0</v>
      </c>
      <c r="C7" s="207"/>
    </row>
    <row r="8" spans="1:30" x14ac:dyDescent="0.2">
      <c r="A8" s="210" t="s">
        <v>62</v>
      </c>
      <c r="B8" s="211">
        <f>Input!E20</f>
        <v>0</v>
      </c>
      <c r="C8" s="212" t="str">
        <f>Input!F20</f>
        <v xml:space="preserve">m³ per day </v>
      </c>
    </row>
    <row r="10" spans="1:30" x14ac:dyDescent="0.2">
      <c r="A10" s="213"/>
      <c r="B10" s="213"/>
      <c r="C10" s="214" t="s">
        <v>65</v>
      </c>
      <c r="D10" s="215">
        <v>0</v>
      </c>
      <c r="E10" s="215">
        <v>1</v>
      </c>
      <c r="F10" s="215">
        <v>2</v>
      </c>
      <c r="G10" s="215">
        <v>3</v>
      </c>
      <c r="H10" s="215">
        <v>4</v>
      </c>
      <c r="I10" s="215">
        <v>5</v>
      </c>
      <c r="J10" s="215">
        <v>6</v>
      </c>
      <c r="K10" s="215">
        <v>7</v>
      </c>
      <c r="L10" s="215">
        <v>8</v>
      </c>
      <c r="M10" s="215">
        <v>9</v>
      </c>
      <c r="N10" s="215">
        <v>10</v>
      </c>
      <c r="O10" s="215">
        <v>11</v>
      </c>
      <c r="P10" s="215">
        <v>12</v>
      </c>
      <c r="Q10" s="215">
        <v>13</v>
      </c>
      <c r="R10" s="215">
        <v>14</v>
      </c>
      <c r="S10" s="215">
        <v>15</v>
      </c>
      <c r="T10" s="215">
        <v>16</v>
      </c>
      <c r="U10" s="215">
        <v>17</v>
      </c>
      <c r="V10" s="215">
        <v>18</v>
      </c>
      <c r="W10" s="215">
        <v>19</v>
      </c>
      <c r="X10" s="215">
        <v>20</v>
      </c>
      <c r="Y10" s="215">
        <v>21</v>
      </c>
      <c r="Z10" s="215">
        <v>22</v>
      </c>
      <c r="AA10" s="215">
        <v>23</v>
      </c>
      <c r="AB10" s="215">
        <v>24</v>
      </c>
      <c r="AC10" s="215">
        <v>25</v>
      </c>
      <c r="AD10" s="216"/>
    </row>
    <row r="11" spans="1:30" x14ac:dyDescent="0.2">
      <c r="A11" s="217"/>
      <c r="B11" s="218"/>
      <c r="C11" s="219" t="str">
        <f>IF(Input!$E$8="","",Input!$E$8)</f>
        <v/>
      </c>
      <c r="D11" s="220">
        <v>0</v>
      </c>
      <c r="E11" s="221">
        <f>B3*B4</f>
        <v>0</v>
      </c>
      <c r="F11" s="221">
        <f>E11*(1+(1*$B$1))</f>
        <v>0</v>
      </c>
      <c r="G11" s="221">
        <f>F11*(1+(1*$B$1))</f>
        <v>0</v>
      </c>
      <c r="H11" s="221">
        <f t="shared" ref="H11:AC11" si="0">G11*(1+(1*$B$1))</f>
        <v>0</v>
      </c>
      <c r="I11" s="221">
        <f t="shared" si="0"/>
        <v>0</v>
      </c>
      <c r="J11" s="221">
        <f t="shared" si="0"/>
        <v>0</v>
      </c>
      <c r="K11" s="221">
        <f t="shared" si="0"/>
        <v>0</v>
      </c>
      <c r="L11" s="221">
        <f t="shared" si="0"/>
        <v>0</v>
      </c>
      <c r="M11" s="221">
        <f t="shared" si="0"/>
        <v>0</v>
      </c>
      <c r="N11" s="221">
        <f t="shared" si="0"/>
        <v>0</v>
      </c>
      <c r="O11" s="221">
        <f t="shared" si="0"/>
        <v>0</v>
      </c>
      <c r="P11" s="221">
        <f t="shared" si="0"/>
        <v>0</v>
      </c>
      <c r="Q11" s="221">
        <f t="shared" si="0"/>
        <v>0</v>
      </c>
      <c r="R11" s="221">
        <f t="shared" si="0"/>
        <v>0</v>
      </c>
      <c r="S11" s="221">
        <f t="shared" si="0"/>
        <v>0</v>
      </c>
      <c r="T11" s="221">
        <f t="shared" si="0"/>
        <v>0</v>
      </c>
      <c r="U11" s="221">
        <f t="shared" si="0"/>
        <v>0</v>
      </c>
      <c r="V11" s="221">
        <f t="shared" si="0"/>
        <v>0</v>
      </c>
      <c r="W11" s="221">
        <f t="shared" si="0"/>
        <v>0</v>
      </c>
      <c r="X11" s="221">
        <f t="shared" si="0"/>
        <v>0</v>
      </c>
      <c r="Y11" s="221">
        <f t="shared" si="0"/>
        <v>0</v>
      </c>
      <c r="Z11" s="221">
        <f t="shared" si="0"/>
        <v>0</v>
      </c>
      <c r="AA11" s="221">
        <f t="shared" si="0"/>
        <v>0</v>
      </c>
      <c r="AB11" s="221">
        <f t="shared" si="0"/>
        <v>0</v>
      </c>
      <c r="AC11" s="221">
        <f t="shared" si="0"/>
        <v>0</v>
      </c>
      <c r="AD11" s="222"/>
    </row>
    <row r="12" spans="1:30" x14ac:dyDescent="0.2">
      <c r="A12" s="223" t="s">
        <v>166</v>
      </c>
      <c r="B12" s="218"/>
      <c r="C12" s="219"/>
      <c r="D12" s="220"/>
      <c r="E12" s="224"/>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22"/>
    </row>
    <row r="13" spans="1:30" x14ac:dyDescent="0.2">
      <c r="A13" s="225" t="b">
        <v>1</v>
      </c>
      <c r="B13" s="218"/>
      <c r="C13" s="219" t="s">
        <v>32</v>
      </c>
      <c r="D13" s="226">
        <f>IF($A$13=TRUE,D14,NA())</f>
        <v>0</v>
      </c>
      <c r="E13" s="226">
        <f>IF($A$13=TRUE,E14,NA())</f>
        <v>0</v>
      </c>
      <c r="F13" s="226">
        <f t="shared" ref="F13:AC13" si="1">IF($A$13=TRUE,F14,NA())</f>
        <v>0</v>
      </c>
      <c r="G13" s="226">
        <f t="shared" si="1"/>
        <v>0</v>
      </c>
      <c r="H13" s="226">
        <f t="shared" si="1"/>
        <v>0</v>
      </c>
      <c r="I13" s="226">
        <f t="shared" si="1"/>
        <v>0</v>
      </c>
      <c r="J13" s="226">
        <f t="shared" si="1"/>
        <v>0</v>
      </c>
      <c r="K13" s="226">
        <f t="shared" si="1"/>
        <v>0</v>
      </c>
      <c r="L13" s="226">
        <f t="shared" si="1"/>
        <v>0</v>
      </c>
      <c r="M13" s="226">
        <f t="shared" si="1"/>
        <v>0</v>
      </c>
      <c r="N13" s="226">
        <f t="shared" si="1"/>
        <v>0</v>
      </c>
      <c r="O13" s="226">
        <f t="shared" si="1"/>
        <v>0</v>
      </c>
      <c r="P13" s="226">
        <f t="shared" si="1"/>
        <v>0</v>
      </c>
      <c r="Q13" s="226">
        <f t="shared" si="1"/>
        <v>0</v>
      </c>
      <c r="R13" s="226">
        <f t="shared" si="1"/>
        <v>0</v>
      </c>
      <c r="S13" s="226">
        <f t="shared" si="1"/>
        <v>0</v>
      </c>
      <c r="T13" s="226">
        <f t="shared" si="1"/>
        <v>0</v>
      </c>
      <c r="U13" s="226">
        <f t="shared" si="1"/>
        <v>0</v>
      </c>
      <c r="V13" s="226">
        <f t="shared" si="1"/>
        <v>0</v>
      </c>
      <c r="W13" s="226">
        <f t="shared" si="1"/>
        <v>0</v>
      </c>
      <c r="X13" s="226">
        <f t="shared" si="1"/>
        <v>0</v>
      </c>
      <c r="Y13" s="226">
        <f t="shared" si="1"/>
        <v>0</v>
      </c>
      <c r="Z13" s="226">
        <f t="shared" si="1"/>
        <v>0</v>
      </c>
      <c r="AA13" s="226">
        <f t="shared" si="1"/>
        <v>0</v>
      </c>
      <c r="AB13" s="226">
        <f t="shared" si="1"/>
        <v>0</v>
      </c>
      <c r="AC13" s="226">
        <f t="shared" si="1"/>
        <v>0</v>
      </c>
      <c r="AD13" s="222"/>
    </row>
    <row r="14" spans="1:30" x14ac:dyDescent="0.2">
      <c r="A14" s="227"/>
      <c r="B14" s="228"/>
      <c r="C14" s="229"/>
      <c r="D14" s="230">
        <v>0</v>
      </c>
      <c r="E14" s="230">
        <f>SUM(E11)</f>
        <v>0</v>
      </c>
      <c r="F14" s="230">
        <f>SUM($E$11:F11)</f>
        <v>0</v>
      </c>
      <c r="G14" s="230">
        <f>SUM($E$11:G11)</f>
        <v>0</v>
      </c>
      <c r="H14" s="230">
        <f>SUM($E$11:H11)</f>
        <v>0</v>
      </c>
      <c r="I14" s="230">
        <f>SUM($E$11:I11)</f>
        <v>0</v>
      </c>
      <c r="J14" s="230">
        <f>SUM($E$11:J11)</f>
        <v>0</v>
      </c>
      <c r="K14" s="230">
        <f>SUM($E$11:K11)</f>
        <v>0</v>
      </c>
      <c r="L14" s="230">
        <f>SUM($E$11:L11)</f>
        <v>0</v>
      </c>
      <c r="M14" s="230">
        <f>SUM($E$11:M11)</f>
        <v>0</v>
      </c>
      <c r="N14" s="230">
        <f>SUM($E$11:N11)</f>
        <v>0</v>
      </c>
      <c r="O14" s="230">
        <f>SUM($E$11:O11)</f>
        <v>0</v>
      </c>
      <c r="P14" s="230">
        <f>SUM($E$11:P11)</f>
        <v>0</v>
      </c>
      <c r="Q14" s="230">
        <f>SUM($E$11:Q11)</f>
        <v>0</v>
      </c>
      <c r="R14" s="230">
        <f>SUM($E$11:R11)</f>
        <v>0</v>
      </c>
      <c r="S14" s="230">
        <f>SUM($E$11:S11)</f>
        <v>0</v>
      </c>
      <c r="T14" s="230">
        <f>SUM($E$11:T11)</f>
        <v>0</v>
      </c>
      <c r="U14" s="230">
        <f>SUM($E$11:U11)</f>
        <v>0</v>
      </c>
      <c r="V14" s="230">
        <f>SUM($E$11:V11)</f>
        <v>0</v>
      </c>
      <c r="W14" s="230">
        <f>SUM($E$11:W11)</f>
        <v>0</v>
      </c>
      <c r="X14" s="230">
        <f>SUM($E$11:X11)</f>
        <v>0</v>
      </c>
      <c r="Y14" s="230">
        <f>SUM($E$11:Y11)</f>
        <v>0</v>
      </c>
      <c r="Z14" s="230">
        <f>SUM($E$11:Z11)</f>
        <v>0</v>
      </c>
      <c r="AA14" s="230">
        <f>SUM($E$11:AA11)</f>
        <v>0</v>
      </c>
      <c r="AB14" s="230">
        <f>SUM($E$11:AB11)</f>
        <v>0</v>
      </c>
      <c r="AC14" s="230">
        <f>SUM($E$11:AC11)</f>
        <v>0</v>
      </c>
      <c r="AD14" s="229"/>
    </row>
    <row r="15" spans="1:30" x14ac:dyDescent="0.2">
      <c r="A15" s="218"/>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row>
    <row r="16" spans="1:30" x14ac:dyDescent="0.2">
      <c r="A16" s="218"/>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row>
    <row r="17" spans="1:30" x14ac:dyDescent="0.2">
      <c r="A17" s="218"/>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row>
    <row r="18" spans="1:30" x14ac:dyDescent="0.2">
      <c r="A18" s="218"/>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row>
    <row r="19" spans="1:30" x14ac:dyDescent="0.2">
      <c r="A19" s="231"/>
    </row>
    <row r="20" spans="1:30" x14ac:dyDescent="0.2">
      <c r="A20" s="107" t="str">
        <f>Input!D28</f>
        <v>Solar powered irrigation system</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3"/>
    </row>
    <row r="21" spans="1:30" x14ac:dyDescent="0.2">
      <c r="A21" s="234"/>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6"/>
    </row>
    <row r="22" spans="1:30" x14ac:dyDescent="0.2">
      <c r="A22" s="237"/>
      <c r="B22" s="235"/>
      <c r="C22" s="238"/>
      <c r="D22" s="238"/>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9"/>
    </row>
    <row r="23" spans="1:30" ht="14.25" x14ac:dyDescent="0.2">
      <c r="A23" s="240" t="str">
        <f>Input!C32</f>
        <v>Solar panels</v>
      </c>
      <c r="B23" s="238"/>
      <c r="C23" s="238" t="str">
        <f>IF(Input!$E$8="","",Input!$E$8)</f>
        <v/>
      </c>
      <c r="D23" s="235">
        <f>Input!E32</f>
        <v>0</v>
      </c>
      <c r="E23" s="241" t="e">
        <f>IF(MOD(E10,Input!$G$32)=0,($D$23*(1+$B$2)^E10),0)</f>
        <v>#DIV/0!</v>
      </c>
      <c r="F23" s="241" t="e">
        <f>IF(MOD(F10,Input!$G$32)=0,($D$23*(1+$B$2)^F10),0)</f>
        <v>#DIV/0!</v>
      </c>
      <c r="G23" s="241" t="e">
        <f>IF(MOD(G10,Input!$G$32)=0,($D$23*(1+$B$2)^G10),0)</f>
        <v>#DIV/0!</v>
      </c>
      <c r="H23" s="241" t="e">
        <f>IF(MOD(H10,Input!$G$32)=0,($D$23*(1+$B$2)^H10),0)</f>
        <v>#DIV/0!</v>
      </c>
      <c r="I23" s="241" t="e">
        <f>IF(MOD(I10,Input!$G$32)=0,($D$23*(1+$B$2)^I10),0)</f>
        <v>#DIV/0!</v>
      </c>
      <c r="J23" s="241" t="e">
        <f>IF(MOD(J10,Input!$G$32)=0,($D$23*(1+$B$2)^J10),0)</f>
        <v>#DIV/0!</v>
      </c>
      <c r="K23" s="241" t="e">
        <f>IF(MOD(K10,Input!$G$32)=0,($D$23*(1+$B$2)^K10),0)</f>
        <v>#DIV/0!</v>
      </c>
      <c r="L23" s="241" t="e">
        <f>IF(MOD(L10,Input!$G$32)=0,($D$23*(1+$B$2)^L10),0)</f>
        <v>#DIV/0!</v>
      </c>
      <c r="M23" s="241" t="e">
        <f>IF(MOD(M10,Input!$G$32)=0,($D$23*(1+$B$2)^M10),0)</f>
        <v>#DIV/0!</v>
      </c>
      <c r="N23" s="241" t="e">
        <f>IF(MOD(N10,Input!$G$32)=0,($D$23*(1+$B$2)^N10),0)</f>
        <v>#DIV/0!</v>
      </c>
      <c r="O23" s="241" t="e">
        <f>IF(MOD(O10,Input!$G$32)=0,($D$23*(1+$B$2)^O10),0)</f>
        <v>#DIV/0!</v>
      </c>
      <c r="P23" s="241" t="e">
        <f>IF(MOD(P10,Input!$G$32)=0,($D$23*(1+$B$2)^P10),0)</f>
        <v>#DIV/0!</v>
      </c>
      <c r="Q23" s="241" t="e">
        <f>IF(MOD(Q10,Input!$G$32)=0,($D$23*(1+$B$2)^Q10),0)</f>
        <v>#DIV/0!</v>
      </c>
      <c r="R23" s="241" t="e">
        <f>IF(MOD(R10,Input!$G$32)=0,($D$23*(1+$B$2)^R10),0)</f>
        <v>#DIV/0!</v>
      </c>
      <c r="S23" s="241" t="e">
        <f>IF(MOD(S10,Input!$G$32)=0,($D$23*(1+$B$2)^S10),0)</f>
        <v>#DIV/0!</v>
      </c>
      <c r="T23" s="241" t="e">
        <f>IF(MOD(T10,Input!$G$32)=0,($D$23*(1+$B$2)^T10),0)</f>
        <v>#DIV/0!</v>
      </c>
      <c r="U23" s="241" t="e">
        <f>IF(MOD(U10,Input!$G$32)=0,($D$23*(1+$B$2)^U10),0)</f>
        <v>#DIV/0!</v>
      </c>
      <c r="V23" s="241" t="e">
        <f>IF(MOD(V10,Input!$G$32)=0,($D$23*(1+$B$2)^V10),0)</f>
        <v>#DIV/0!</v>
      </c>
      <c r="W23" s="241" t="e">
        <f>IF(MOD(W10,Input!$G$32)=0,($D$23*(1+$B$2)^W10),0)</f>
        <v>#DIV/0!</v>
      </c>
      <c r="X23" s="241" t="e">
        <f>IF(MOD(X10,Input!$G$32)=0,($D$23*(1+$B$2)^X10),0)</f>
        <v>#DIV/0!</v>
      </c>
      <c r="Y23" s="241" t="e">
        <f>IF(MOD(Y10,Input!$G$32)=0,($D$23*(1+$B$2)^Y10),0)</f>
        <v>#DIV/0!</v>
      </c>
      <c r="Z23" s="241" t="e">
        <f>IF(MOD(Z10,Input!$G$32)=0,($D$23*(1+$B$2)^Z10),0)</f>
        <v>#DIV/0!</v>
      </c>
      <c r="AA23" s="241" t="e">
        <f>IF(MOD(AA10,Input!$G$32)=0,($D$23*(1+$B$2)^AA10),0)</f>
        <v>#DIV/0!</v>
      </c>
      <c r="AB23" s="241" t="e">
        <f>IF(MOD(AB10,Input!$G$32)=0,($D$23*(1+$B$2)^AB10),0)</f>
        <v>#DIV/0!</v>
      </c>
      <c r="AC23" s="241" t="e">
        <f>IF(MOD(AC10,Input!$G$32)=0,($D$23*(1+$B$2)^AC10),0)</f>
        <v>#DIV/0!</v>
      </c>
      <c r="AD23" s="239"/>
    </row>
    <row r="24" spans="1:30" ht="14.25" x14ac:dyDescent="0.2">
      <c r="A24" s="240" t="str">
        <f>Input!C34</f>
        <v>Control unit</v>
      </c>
      <c r="B24" s="238"/>
      <c r="C24" s="238" t="str">
        <f>IF(Input!$E$8="","",Input!$E$8)</f>
        <v/>
      </c>
      <c r="D24" s="235">
        <f>Input!E34</f>
        <v>0</v>
      </c>
      <c r="E24" s="241" t="e">
        <f>IF(MOD(E10,Input!$G$34)=0,($D$24*(1+$B$2)^E10),0)</f>
        <v>#DIV/0!</v>
      </c>
      <c r="F24" s="241" t="e">
        <f>IF(MOD(F10,Input!$G$34)=0,($D$24*(1+$B$2)^F10),0)</f>
        <v>#DIV/0!</v>
      </c>
      <c r="G24" s="241" t="e">
        <f>IF(MOD(G10,Input!$G$34)=0,($D$24*(1+$B$2)^G10),0)</f>
        <v>#DIV/0!</v>
      </c>
      <c r="H24" s="241" t="e">
        <f>IF(MOD(H10,Input!$G$34)=0,($D$24*(1+$B$2)^H10),0)</f>
        <v>#DIV/0!</v>
      </c>
      <c r="I24" s="241" t="e">
        <f>IF(MOD(I10,Input!$G$34)=0,($D$24*(1+$B$2)^I10),0)</f>
        <v>#DIV/0!</v>
      </c>
      <c r="J24" s="241" t="e">
        <f>IF(MOD(J10,Input!$G$34)=0,($D$24*(1+$B$2)^J10),0)</f>
        <v>#DIV/0!</v>
      </c>
      <c r="K24" s="241" t="e">
        <f>IF(MOD(K10,Input!$G$34)=0,($D$24*(1+$B$2)^K10),0)</f>
        <v>#DIV/0!</v>
      </c>
      <c r="L24" s="241" t="e">
        <f>IF(MOD(L10,Input!$G$34)=0,($D$24*(1+$B$2)^L10),0)</f>
        <v>#DIV/0!</v>
      </c>
      <c r="M24" s="241" t="e">
        <f>IF(MOD(M10,Input!$G$34)=0,($D$24*(1+$B$2)^M10),0)</f>
        <v>#DIV/0!</v>
      </c>
      <c r="N24" s="241" t="e">
        <f>IF(MOD(N10,Input!$G$34)=0,($D$24*(1+$B$2)^N10),0)</f>
        <v>#DIV/0!</v>
      </c>
      <c r="O24" s="241" t="e">
        <f>IF(MOD(O10,Input!$G$34)=0,($D$24*(1+$B$2)^O10),0)</f>
        <v>#DIV/0!</v>
      </c>
      <c r="P24" s="241" t="e">
        <f>IF(MOD(P10,Input!$G$34)=0,($D$24*(1+$B$2)^P10),0)</f>
        <v>#DIV/0!</v>
      </c>
      <c r="Q24" s="241" t="e">
        <f>IF(MOD(Q10,Input!$G$34)=0,($D$24*(1+$B$2)^Q10),0)</f>
        <v>#DIV/0!</v>
      </c>
      <c r="R24" s="241" t="e">
        <f>IF(MOD(R10,Input!$G$34)=0,($D$24*(1+$B$2)^R10),0)</f>
        <v>#DIV/0!</v>
      </c>
      <c r="S24" s="241" t="e">
        <f>IF(MOD(S10,Input!$G$34)=0,($D$24*(1+$B$2)^S10),0)</f>
        <v>#DIV/0!</v>
      </c>
      <c r="T24" s="241" t="e">
        <f>IF(MOD(T10,Input!$G$34)=0,($D$24*(1+$B$2)^T10),0)</f>
        <v>#DIV/0!</v>
      </c>
      <c r="U24" s="241" t="e">
        <f>IF(MOD(U10,Input!$G$34)=0,($D$24*(1+$B$2)^U10),0)</f>
        <v>#DIV/0!</v>
      </c>
      <c r="V24" s="241" t="e">
        <f>IF(MOD(V10,Input!$G$34)=0,($D$24*(1+$B$2)^V10),0)</f>
        <v>#DIV/0!</v>
      </c>
      <c r="W24" s="241" t="e">
        <f>IF(MOD(W10,Input!$G$34)=0,($D$24*(1+$B$2)^W10),0)</f>
        <v>#DIV/0!</v>
      </c>
      <c r="X24" s="241" t="e">
        <f>IF(MOD(X10,Input!$G$34)=0,($D$24*(1+$B$2)^X10),0)</f>
        <v>#DIV/0!</v>
      </c>
      <c r="Y24" s="241" t="e">
        <f>IF(MOD(Y10,Input!$G$34)=0,($D$24*(1+$B$2)^Y10),0)</f>
        <v>#DIV/0!</v>
      </c>
      <c r="Z24" s="241" t="e">
        <f>IF(MOD(Z10,Input!$G$34)=0,($D$24*(1+$B$2)^Z10),0)</f>
        <v>#DIV/0!</v>
      </c>
      <c r="AA24" s="241" t="e">
        <f>IF(MOD(AA10,Input!$G$34)=0,($D$24*(1+$B$2)^AA10),0)</f>
        <v>#DIV/0!</v>
      </c>
      <c r="AB24" s="241" t="e">
        <f>IF(MOD(AB10,Input!$G$34)=0,($D$24*(1+$B$2)^AB10),0)</f>
        <v>#DIV/0!</v>
      </c>
      <c r="AC24" s="241" t="e">
        <f>IF(MOD(AC10,Input!$G$34)=0,($D$24*(1+$B$2)^AC10),0)</f>
        <v>#DIV/0!</v>
      </c>
      <c r="AD24" s="239"/>
    </row>
    <row r="25" spans="1:30" ht="14.25" x14ac:dyDescent="0.2">
      <c r="A25" s="240" t="str">
        <f>Input!C35</f>
        <v>Pump</v>
      </c>
      <c r="B25" s="238"/>
      <c r="C25" s="238" t="str">
        <f>IF(Input!$E$8="","",Input!$E$8)</f>
        <v/>
      </c>
      <c r="D25" s="235">
        <f>Input!E35</f>
        <v>0</v>
      </c>
      <c r="E25" s="241" t="e">
        <f>IF(MOD(E10,Input!$G$35)=0,($D$25*(1+$B$2)^E10),0)</f>
        <v>#DIV/0!</v>
      </c>
      <c r="F25" s="241" t="e">
        <f>IF(MOD(F10,Input!$G$35)=0,($D$25*(1+$B$2)^F10),0)</f>
        <v>#DIV/0!</v>
      </c>
      <c r="G25" s="241" t="e">
        <f>IF(MOD(G10,Input!$G$35)=0,($D$25*(1+$B$2)^G10),0)</f>
        <v>#DIV/0!</v>
      </c>
      <c r="H25" s="241" t="e">
        <f>IF(MOD(H10,Input!$G$35)=0,($D$25*(1+$B$2)^H10),0)</f>
        <v>#DIV/0!</v>
      </c>
      <c r="I25" s="241" t="e">
        <f>IF(MOD(I10,Input!$G$35)=0,($D$25*(1+$B$2)^I10),0)</f>
        <v>#DIV/0!</v>
      </c>
      <c r="J25" s="241" t="e">
        <f>IF(MOD(J10,Input!$G$35)=0,($D$25*(1+$B$2)^J10),0)</f>
        <v>#DIV/0!</v>
      </c>
      <c r="K25" s="241" t="e">
        <f>IF(MOD(K10,Input!$G$35)=0,($D$25*(1+$B$2)^K10),0)</f>
        <v>#DIV/0!</v>
      </c>
      <c r="L25" s="241" t="e">
        <f>IF(MOD(L10,Input!$G$35)=0,($D$25*(1+$B$2)^L10),0)</f>
        <v>#DIV/0!</v>
      </c>
      <c r="M25" s="241" t="e">
        <f>IF(MOD(M10,Input!$G$35)=0,($D$25*(1+$B$2)^M10),0)</f>
        <v>#DIV/0!</v>
      </c>
      <c r="N25" s="241" t="e">
        <f>IF(MOD(N10,Input!$G$35)=0,($D$25*(1+$B$2)^N10),0)</f>
        <v>#DIV/0!</v>
      </c>
      <c r="O25" s="241" t="e">
        <f>IF(MOD(O10,Input!$G$35)=0,($D$25*(1+$B$2)^O10),0)</f>
        <v>#DIV/0!</v>
      </c>
      <c r="P25" s="241" t="e">
        <f>IF(MOD(P10,Input!$G$35)=0,($D$25*(1+$B$2)^P10),0)</f>
        <v>#DIV/0!</v>
      </c>
      <c r="Q25" s="241" t="e">
        <f>IF(MOD(Q10,Input!$G$35)=0,($D$25*(1+$B$2)^Q10),0)</f>
        <v>#DIV/0!</v>
      </c>
      <c r="R25" s="241" t="e">
        <f>IF(MOD(R10,Input!$G$35)=0,($D$25*(1+$B$2)^R10),0)</f>
        <v>#DIV/0!</v>
      </c>
      <c r="S25" s="241" t="e">
        <f>IF(MOD(S10,Input!$G$35)=0,($D$25*(1+$B$2)^S10),0)</f>
        <v>#DIV/0!</v>
      </c>
      <c r="T25" s="241" t="e">
        <f>IF(MOD(T10,Input!$G$35)=0,($D$25*(1+$B$2)^T10),0)</f>
        <v>#DIV/0!</v>
      </c>
      <c r="U25" s="241" t="e">
        <f>IF(MOD(U10,Input!$G$35)=0,($D$25*(1+$B$2)^U10),0)</f>
        <v>#DIV/0!</v>
      </c>
      <c r="V25" s="241" t="e">
        <f>IF(MOD(V10,Input!$G$35)=0,($D$25*(1+$B$2)^V10),0)</f>
        <v>#DIV/0!</v>
      </c>
      <c r="W25" s="241" t="e">
        <f>IF(MOD(W10,Input!$G$35)=0,($D$25*(1+$B$2)^W10),0)</f>
        <v>#DIV/0!</v>
      </c>
      <c r="X25" s="241" t="e">
        <f>IF(MOD(X10,Input!$G$35)=0,($D$25*(1+$B$2)^X10),0)</f>
        <v>#DIV/0!</v>
      </c>
      <c r="Y25" s="241" t="e">
        <f>IF(MOD(Y10,Input!$G$35)=0,($D$25*(1+$B$2)^Y10),0)</f>
        <v>#DIV/0!</v>
      </c>
      <c r="Z25" s="241" t="e">
        <f>IF(MOD(Z10,Input!$G$35)=0,($D$25*(1+$B$2)^Z10),0)</f>
        <v>#DIV/0!</v>
      </c>
      <c r="AA25" s="241" t="e">
        <f>IF(MOD(AA10,Input!$G$35)=0,($D$25*(1+$B$2)^AA10),0)</f>
        <v>#DIV/0!</v>
      </c>
      <c r="AB25" s="241" t="e">
        <f>IF(MOD(AB10,Input!$G$35)=0,($D$25*(1+$B$2)^AB10),0)</f>
        <v>#DIV/0!</v>
      </c>
      <c r="AC25" s="241" t="e">
        <f>IF(MOD(AC10,Input!$G$35)=0,($D$25*(1+$B$2)^AC10),0)</f>
        <v>#DIV/0!</v>
      </c>
      <c r="AD25" s="239"/>
    </row>
    <row r="26" spans="1:30" ht="14.25" x14ac:dyDescent="0.2">
      <c r="A26" s="240" t="s">
        <v>8</v>
      </c>
      <c r="B26" s="238"/>
      <c r="C26" s="238" t="str">
        <f>IF(Input!$E$8="","",Input!$E$8)</f>
        <v/>
      </c>
      <c r="D26" s="235">
        <f>Input!E36</f>
        <v>0</v>
      </c>
      <c r="E26" s="241" t="e">
        <f>IF(MOD(E10,Input!$G$36)=0,($D$26*(1+$B$2)^E10),0)</f>
        <v>#DIV/0!</v>
      </c>
      <c r="F26" s="241" t="e">
        <f>IF(MOD(F10,Input!$G$36)=0,($D$26*(1+$B$2)^F10),0)</f>
        <v>#DIV/0!</v>
      </c>
      <c r="G26" s="241" t="e">
        <f>IF(MOD(G10,Input!$G$36)=0,($D$26*(1+$B$2)^G10),0)</f>
        <v>#DIV/0!</v>
      </c>
      <c r="H26" s="241" t="e">
        <f>IF(MOD(H10,Input!$G$36)=0,($D$26*(1+$B$2)^H10),0)</f>
        <v>#DIV/0!</v>
      </c>
      <c r="I26" s="241" t="e">
        <f>IF(MOD(I10,Input!$G$36)=0,($D$26*(1+$B$2)^I10),0)</f>
        <v>#DIV/0!</v>
      </c>
      <c r="J26" s="241" t="e">
        <f>IF(MOD(J10,Input!$G$36)=0,($D$26*(1+$B$2)^J10),0)</f>
        <v>#DIV/0!</v>
      </c>
      <c r="K26" s="241" t="e">
        <f>IF(MOD(K10,Input!$G$36)=0,($D$26*(1+$B$2)^K10),0)</f>
        <v>#DIV/0!</v>
      </c>
      <c r="L26" s="241" t="e">
        <f>IF(MOD(L10,Input!$G$36)=0,($D$26*(1+$B$2)^L10),0)</f>
        <v>#DIV/0!</v>
      </c>
      <c r="M26" s="241" t="e">
        <f>IF(MOD(M10,Input!$G$36)=0,($D$26*(1+$B$2)^M10),0)</f>
        <v>#DIV/0!</v>
      </c>
      <c r="N26" s="241" t="e">
        <f>IF(MOD(N10,Input!$G$36)=0,($D$26*(1+$B$2)^N10),0)</f>
        <v>#DIV/0!</v>
      </c>
      <c r="O26" s="241" t="e">
        <f>IF(MOD(O10,Input!$G$36)=0,($D$26*(1+$B$2)^O10),0)</f>
        <v>#DIV/0!</v>
      </c>
      <c r="P26" s="241" t="e">
        <f>IF(MOD(P10,Input!$G$36)=0,($D$26*(1+$B$2)^P10),0)</f>
        <v>#DIV/0!</v>
      </c>
      <c r="Q26" s="241" t="e">
        <f>IF(MOD(Q10,Input!$G$36)=0,($D$26*(1+$B$2)^Q10),0)</f>
        <v>#DIV/0!</v>
      </c>
      <c r="R26" s="241" t="e">
        <f>IF(MOD(R10,Input!$G$36)=0,($D$26*(1+$B$2)^R10),0)</f>
        <v>#DIV/0!</v>
      </c>
      <c r="S26" s="241" t="e">
        <f>IF(MOD(S10,Input!$G$36)=0,($D$26*(1+$B$2)^S10),0)</f>
        <v>#DIV/0!</v>
      </c>
      <c r="T26" s="241" t="e">
        <f>IF(MOD(T10,Input!$G$36)=0,($D$26*(1+$B$2)^T10),0)</f>
        <v>#DIV/0!</v>
      </c>
      <c r="U26" s="241" t="e">
        <f>IF(MOD(U10,Input!$G$36)=0,($D$26*(1+$B$2)^U10),0)</f>
        <v>#DIV/0!</v>
      </c>
      <c r="V26" s="241" t="e">
        <f>IF(MOD(V10,Input!$G$36)=0,($D$26*(1+$B$2)^V10),0)</f>
        <v>#DIV/0!</v>
      </c>
      <c r="W26" s="241" t="e">
        <f>IF(MOD(W10,Input!$G$36)=0,($D$26*(1+$B$2)^W10),0)</f>
        <v>#DIV/0!</v>
      </c>
      <c r="X26" s="241" t="e">
        <f>IF(MOD(X10,Input!$G$36)=0,($D$26*(1+$B$2)^X10),0)</f>
        <v>#DIV/0!</v>
      </c>
      <c r="Y26" s="241" t="e">
        <f>IF(MOD(Y10,Input!$G$36)=0,($D$26*(1+$B$2)^Y10),0)</f>
        <v>#DIV/0!</v>
      </c>
      <c r="Z26" s="241" t="e">
        <f>IF(MOD(Z10,Input!$G$36)=0,($D$26*(1+$B$2)^Z10),0)</f>
        <v>#DIV/0!</v>
      </c>
      <c r="AA26" s="241" t="e">
        <f>IF(MOD(AA10,Input!$G$36)=0,($D$26*(1+$B$2)^AA10),0)</f>
        <v>#DIV/0!</v>
      </c>
      <c r="AB26" s="241" t="e">
        <f>IF(MOD(AB10,Input!$G$36)=0,($D$26*(1+$B$2)^AB10),0)</f>
        <v>#DIV/0!</v>
      </c>
      <c r="AC26" s="241" t="e">
        <f>IF(MOD(AC10,Input!$G$36)=0,($D$26*(1+$B$2)^AC10),0)</f>
        <v>#DIV/0!</v>
      </c>
      <c r="AD26" s="239"/>
    </row>
    <row r="27" spans="1:30" ht="14.25" x14ac:dyDescent="0.2">
      <c r="A27" s="240" t="s">
        <v>1</v>
      </c>
      <c r="B27" s="238"/>
      <c r="C27" s="238" t="str">
        <f>IF(Input!$E$8="","",Input!$E$8)</f>
        <v/>
      </c>
      <c r="D27" s="235">
        <f>Input!E37</f>
        <v>0</v>
      </c>
      <c r="E27" s="235" t="e">
        <f>IF(MOD(E10,Input!$G$37)=0,($D$27*(1+$B$2)^E10),0)</f>
        <v>#DIV/0!</v>
      </c>
      <c r="F27" s="235" t="e">
        <f>IF(MOD(F10,Input!$G$37)=0,($D$27*(1+$B$2)^F10),0)</f>
        <v>#DIV/0!</v>
      </c>
      <c r="G27" s="235" t="e">
        <f>IF(MOD(G10,Input!$G$37)=0,($D$27*(1+$B$2)^G10),0)</f>
        <v>#DIV/0!</v>
      </c>
      <c r="H27" s="235" t="e">
        <f>IF(MOD(H10,Input!$G$37)=0,($D$27*(1+$B$2)^H10),0)</f>
        <v>#DIV/0!</v>
      </c>
      <c r="I27" s="235" t="e">
        <f>IF(MOD(I10,Input!$G$37)=0,($D$27*(1+$B$2)^I10),0)</f>
        <v>#DIV/0!</v>
      </c>
      <c r="J27" s="235" t="e">
        <f>IF(MOD(J10,Input!$G$37)=0,($D$27*(1+$B$2)^J10),0)</f>
        <v>#DIV/0!</v>
      </c>
      <c r="K27" s="235" t="e">
        <f>IF(MOD(K10,Input!$G$37)=0,($D$27*(1+$B$2)^K10),0)</f>
        <v>#DIV/0!</v>
      </c>
      <c r="L27" s="235" t="e">
        <f>IF(MOD(L10,Input!$G$37)=0,($D$27*(1+$B$2)^L10),0)</f>
        <v>#DIV/0!</v>
      </c>
      <c r="M27" s="235" t="e">
        <f>IF(MOD(M10,Input!$G$37)=0,($D$27*(1+$B$2)^M10),0)</f>
        <v>#DIV/0!</v>
      </c>
      <c r="N27" s="235" t="e">
        <f>IF(MOD(N10,Input!$G$37)=0,($D$27*(1+$B$2)^N10),0)</f>
        <v>#DIV/0!</v>
      </c>
      <c r="O27" s="235" t="e">
        <f>IF(MOD(O10,Input!$G$37)=0,($D$27*(1+$B$2)^O10),0)</f>
        <v>#DIV/0!</v>
      </c>
      <c r="P27" s="235" t="e">
        <f>IF(MOD(P10,Input!$G$37)=0,($D$27*(1+$B$2)^P10),0)</f>
        <v>#DIV/0!</v>
      </c>
      <c r="Q27" s="235" t="e">
        <f>IF(MOD(Q10,Input!$G$37)=0,($D$27*(1+$B$2)^Q10),0)</f>
        <v>#DIV/0!</v>
      </c>
      <c r="R27" s="235" t="e">
        <f>IF(MOD(R10,Input!$G$37)=0,($D$27*(1+$B$2)^R10),0)</f>
        <v>#DIV/0!</v>
      </c>
      <c r="S27" s="235" t="e">
        <f>IF(MOD(S10,Input!$G$37)=0,($D$27*(1+$B$2)^S10),0)</f>
        <v>#DIV/0!</v>
      </c>
      <c r="T27" s="235" t="e">
        <f>IF(MOD(T10,Input!$G$37)=0,($D$27*(1+$B$2)^T10),0)</f>
        <v>#DIV/0!</v>
      </c>
      <c r="U27" s="235" t="e">
        <f>IF(MOD(U10,Input!$G$37)=0,($D$27*(1+$B$2)^U10),0)</f>
        <v>#DIV/0!</v>
      </c>
      <c r="V27" s="235" t="e">
        <f>IF(MOD(V10,Input!$G$37)=0,($D$27*(1+$B$2)^V10),0)</f>
        <v>#DIV/0!</v>
      </c>
      <c r="W27" s="235" t="e">
        <f>IF(MOD(W10,Input!$G$37)=0,($D$27*(1+$B$2)^W10),0)</f>
        <v>#DIV/0!</v>
      </c>
      <c r="X27" s="235" t="e">
        <f>IF(MOD(X10,Input!$G$37)=0,($D$27*(1+$B$2)^X10),0)</f>
        <v>#DIV/0!</v>
      </c>
      <c r="Y27" s="235" t="e">
        <f>IF(MOD(Y10,Input!$G$37)=0,($D$27*(1+$B$2)^Y10),0)</f>
        <v>#DIV/0!</v>
      </c>
      <c r="Z27" s="235" t="e">
        <f>IF(MOD(Z10,Input!$G$37)=0,($D$27*(1+$B$2)^Z10),0)</f>
        <v>#DIV/0!</v>
      </c>
      <c r="AA27" s="235" t="e">
        <f>IF(MOD(AA10,Input!$G$37)=0,($D$27*(1+$B$2)^AA10),0)</f>
        <v>#DIV/0!</v>
      </c>
      <c r="AB27" s="235" t="e">
        <f>IF(MOD(AB10,Input!$G$37)=0,($D$27*(1+$B$2)^AB10),0)</f>
        <v>#DIV/0!</v>
      </c>
      <c r="AC27" s="235" t="e">
        <f>IF(MOD(AC10,Input!$G$37)=0,($D$27*(1+$B$2)^AC10),0)</f>
        <v>#DIV/0!</v>
      </c>
      <c r="AD27" s="239"/>
    </row>
    <row r="28" spans="1:30" ht="14.25" x14ac:dyDescent="0.2">
      <c r="A28" s="240" t="s">
        <v>3</v>
      </c>
      <c r="B28" s="238"/>
      <c r="C28" s="238" t="str">
        <f>IF(Input!$E$8="","",Input!$E$8)</f>
        <v/>
      </c>
      <c r="D28" s="235">
        <f>Input!E38</f>
        <v>0</v>
      </c>
      <c r="E28" s="241" t="e">
        <f>IF(MOD(E10,Input!$G$38)=0,($D$28*(1+$B$2)^E10),0)</f>
        <v>#DIV/0!</v>
      </c>
      <c r="F28" s="241" t="e">
        <f>IF(MOD(F10,Input!$G$38)=0,($D$28*(1+$B$2)^F10),0)</f>
        <v>#DIV/0!</v>
      </c>
      <c r="G28" s="241" t="e">
        <f>IF(MOD(G10,Input!$G$38)=0,($D$28*(1+$B$2)^G10),0)</f>
        <v>#DIV/0!</v>
      </c>
      <c r="H28" s="241" t="e">
        <f>IF(MOD(H10,Input!$G$38)=0,($D$28*(1+$B$2)^H10),0)</f>
        <v>#DIV/0!</v>
      </c>
      <c r="I28" s="241" t="e">
        <f>IF(MOD(I10,Input!$G$38)=0,($D$28*(1+$B$2)^I10),0)</f>
        <v>#DIV/0!</v>
      </c>
      <c r="J28" s="241" t="e">
        <f>IF(MOD(J10,Input!$G$38)=0,($D$28*(1+$B$2)^J10),0)</f>
        <v>#DIV/0!</v>
      </c>
      <c r="K28" s="241" t="e">
        <f>IF(MOD(K10,Input!$G$38)=0,($D$28*(1+$B$2)^K10),0)</f>
        <v>#DIV/0!</v>
      </c>
      <c r="L28" s="241" t="e">
        <f>IF(MOD(L10,Input!$G$38)=0,($D$28*(1+$B$2)^L10),0)</f>
        <v>#DIV/0!</v>
      </c>
      <c r="M28" s="241" t="e">
        <f>IF(MOD(M10,Input!$G$38)=0,($D$28*(1+$B$2)^M10),0)</f>
        <v>#DIV/0!</v>
      </c>
      <c r="N28" s="241" t="e">
        <f>IF(MOD(N10,Input!$G$38)=0,($D$28*(1+$B$2)^N10),0)</f>
        <v>#DIV/0!</v>
      </c>
      <c r="O28" s="241" t="e">
        <f>IF(MOD(O10,Input!$G$38)=0,($D$28*(1+$B$2)^O10),0)</f>
        <v>#DIV/0!</v>
      </c>
      <c r="P28" s="241" t="e">
        <f>IF(MOD(P10,Input!$G$38)=0,($D$28*(1+$B$2)^P10),0)</f>
        <v>#DIV/0!</v>
      </c>
      <c r="Q28" s="241" t="e">
        <f>IF(MOD(Q10,Input!$G$38)=0,($D$28*(1+$B$2)^Q10),0)</f>
        <v>#DIV/0!</v>
      </c>
      <c r="R28" s="241" t="e">
        <f>IF(MOD(R10,Input!$G$38)=0,($D$28*(1+$B$2)^R10),0)</f>
        <v>#DIV/0!</v>
      </c>
      <c r="S28" s="241" t="e">
        <f>IF(MOD(S10,Input!$G$38)=0,($D$28*(1+$B$2)^S10),0)</f>
        <v>#DIV/0!</v>
      </c>
      <c r="T28" s="241" t="e">
        <f>IF(MOD(T10,Input!$G$38)=0,($D$28*(1+$B$2)^T10),0)</f>
        <v>#DIV/0!</v>
      </c>
      <c r="U28" s="241" t="e">
        <f>IF(MOD(U10,Input!$G$38)=0,($D$28*(1+$B$2)^U10),0)</f>
        <v>#DIV/0!</v>
      </c>
      <c r="V28" s="241" t="e">
        <f>IF(MOD(V10,Input!$G$38)=0,($D$28*(1+$B$2)^V10),0)</f>
        <v>#DIV/0!</v>
      </c>
      <c r="W28" s="241" t="e">
        <f>IF(MOD(W10,Input!$G$38)=0,($D$28*(1+$B$2)^W10),0)</f>
        <v>#DIV/0!</v>
      </c>
      <c r="X28" s="241" t="e">
        <f>IF(MOD(X10,Input!$G$38)=0,($D$28*(1+$B$2)^X10),0)</f>
        <v>#DIV/0!</v>
      </c>
      <c r="Y28" s="241" t="e">
        <f>IF(MOD(Y10,Input!$G$38)=0,($D$28*(1+$B$2)^Y10),0)</f>
        <v>#DIV/0!</v>
      </c>
      <c r="Z28" s="241" t="e">
        <f>IF(MOD(Z10,Input!$G$38)=0,($D$28*(1+$B$2)^Z10),0)</f>
        <v>#DIV/0!</v>
      </c>
      <c r="AA28" s="241" t="e">
        <f>IF(MOD(AA10,Input!$G$38)=0,($D$28*(1+$B$2)^AA10),0)</f>
        <v>#DIV/0!</v>
      </c>
      <c r="AB28" s="241" t="e">
        <f>IF(MOD(AB10,Input!$G$38)=0,($D$28*(1+$B$2)^AB10),0)</f>
        <v>#DIV/0!</v>
      </c>
      <c r="AC28" s="241" t="e">
        <f>IF(MOD(AC10,Input!$G$38)=0,($D$28*(1+$B$2)^AC10),0)</f>
        <v>#DIV/0!</v>
      </c>
      <c r="AD28" s="239"/>
    </row>
    <row r="29" spans="1:30" ht="14.25" x14ac:dyDescent="0.2">
      <c r="A29" s="240" t="s">
        <v>2</v>
      </c>
      <c r="B29" s="238"/>
      <c r="C29" s="238" t="str">
        <f>IF(Input!$E$8="","",Input!$E$8)</f>
        <v/>
      </c>
      <c r="D29" s="235">
        <f>Input!E39</f>
        <v>0</v>
      </c>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9"/>
    </row>
    <row r="30" spans="1:30" ht="14.25" x14ac:dyDescent="0.2">
      <c r="A30" s="240" t="s">
        <v>0</v>
      </c>
      <c r="B30" s="238"/>
      <c r="C30" s="238" t="str">
        <f>IF(Input!$E$8="","",Input!$E$8)</f>
        <v/>
      </c>
      <c r="D30" s="235">
        <f>Input!E40</f>
        <v>0</v>
      </c>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9"/>
    </row>
    <row r="31" spans="1:30" ht="14.25" x14ac:dyDescent="0.2">
      <c r="A31" s="240" t="s">
        <v>64</v>
      </c>
      <c r="B31" s="238"/>
      <c r="C31" s="235" t="str">
        <f>IF(Input!$E$8="","",Input!$E$8)</f>
        <v/>
      </c>
      <c r="D31" s="235">
        <f>Input!E41</f>
        <v>0</v>
      </c>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9"/>
    </row>
    <row r="32" spans="1:30" x14ac:dyDescent="0.2">
      <c r="A32" s="235" t="s">
        <v>95</v>
      </c>
      <c r="B32" s="238"/>
      <c r="C32" s="242" t="str">
        <f>IF(Input!$E$8="","",Input!$E$8)</f>
        <v/>
      </c>
      <c r="D32" s="242">
        <v>0</v>
      </c>
      <c r="E32" s="243">
        <f>IF(E10&lt;='Loan Repayment Solar'!Loan_Years,'Loan Repayment Solar'!Scheduled_Monthly_Payment,0)</f>
        <v>0</v>
      </c>
      <c r="F32" s="243">
        <f>IF(F10&lt;='Loan Repayment Solar'!Loan_Years,'Loan Repayment Solar'!Scheduled_Monthly_Payment,0)</f>
        <v>0</v>
      </c>
      <c r="G32" s="243">
        <f>IF(G10&lt;='Loan Repayment Solar'!Loan_Years,'Loan Repayment Solar'!Scheduled_Monthly_Payment,0)</f>
        <v>0</v>
      </c>
      <c r="H32" s="243">
        <f>IF(H10&lt;='Loan Repayment Solar'!Loan_Years,'Loan Repayment Solar'!Scheduled_Monthly_Payment,0)</f>
        <v>0</v>
      </c>
      <c r="I32" s="243">
        <f>IF(I10&lt;='Loan Repayment Solar'!Loan_Years,'Loan Repayment Solar'!Scheduled_Monthly_Payment,0)</f>
        <v>0</v>
      </c>
      <c r="J32" s="243">
        <f>IF(J10&lt;='Loan Repayment Solar'!Loan_Years,'Loan Repayment Solar'!Scheduled_Monthly_Payment,0)</f>
        <v>0</v>
      </c>
      <c r="K32" s="243">
        <f>IF(K10&lt;='Loan Repayment Solar'!Loan_Years,'Loan Repayment Solar'!Scheduled_Monthly_Payment,0)</f>
        <v>0</v>
      </c>
      <c r="L32" s="243">
        <f>IF(L10&lt;='Loan Repayment Solar'!Loan_Years,'Loan Repayment Solar'!Scheduled_Monthly_Payment,0)</f>
        <v>0</v>
      </c>
      <c r="M32" s="243">
        <f>IF(M10&lt;='Loan Repayment Solar'!Loan_Years,'Loan Repayment Solar'!Scheduled_Monthly_Payment,0)</f>
        <v>0</v>
      </c>
      <c r="N32" s="243">
        <f>IF(N10&lt;='Loan Repayment Solar'!Loan_Years,'Loan Repayment Solar'!Scheduled_Monthly_Payment,0)</f>
        <v>0</v>
      </c>
      <c r="O32" s="243">
        <f>IF(O10&lt;='Loan Repayment Solar'!Loan_Years,'Loan Repayment Solar'!Scheduled_Monthly_Payment,0)</f>
        <v>0</v>
      </c>
      <c r="P32" s="243">
        <f>IF(P10&lt;='Loan Repayment Solar'!Loan_Years,'Loan Repayment Solar'!Scheduled_Monthly_Payment,0)</f>
        <v>0</v>
      </c>
      <c r="Q32" s="243">
        <f>IF(Q10&lt;='Loan Repayment Solar'!Loan_Years,'Loan Repayment Solar'!Scheduled_Monthly_Payment,0)</f>
        <v>0</v>
      </c>
      <c r="R32" s="243">
        <f>IF(R10&lt;='Loan Repayment Solar'!Loan_Years,'Loan Repayment Solar'!Scheduled_Monthly_Payment,0)</f>
        <v>0</v>
      </c>
      <c r="S32" s="243">
        <f>IF(S10&lt;='Loan Repayment Solar'!Loan_Years,'Loan Repayment Solar'!Scheduled_Monthly_Payment,0)</f>
        <v>0</v>
      </c>
      <c r="T32" s="243">
        <f>IF(T10&lt;='Loan Repayment Solar'!Loan_Years,'Loan Repayment Solar'!Scheduled_Monthly_Payment,0)</f>
        <v>0</v>
      </c>
      <c r="U32" s="243">
        <f>IF(U10&lt;='Loan Repayment Solar'!Loan_Years,'Loan Repayment Solar'!Scheduled_Monthly_Payment,0)</f>
        <v>0</v>
      </c>
      <c r="V32" s="243">
        <f>IF(V10&lt;='Loan Repayment Solar'!Loan_Years,'Loan Repayment Solar'!Scheduled_Monthly_Payment,0)</f>
        <v>0</v>
      </c>
      <c r="W32" s="243">
        <f>IF(W10&lt;='Loan Repayment Solar'!Loan_Years,'Loan Repayment Solar'!Scheduled_Monthly_Payment,0)</f>
        <v>0</v>
      </c>
      <c r="X32" s="243">
        <f>IF(X10&lt;='Loan Repayment Solar'!Loan_Years,'Loan Repayment Solar'!Scheduled_Monthly_Payment,0)</f>
        <v>0</v>
      </c>
      <c r="Y32" s="243">
        <f>IF(Y10&lt;='Loan Repayment Solar'!Loan_Years,'Loan Repayment Solar'!Scheduled_Monthly_Payment,0)</f>
        <v>0</v>
      </c>
      <c r="Z32" s="243">
        <f>IF(Z10&lt;='Loan Repayment Solar'!Loan_Years,'Loan Repayment Solar'!Scheduled_Monthly_Payment,0)</f>
        <v>0</v>
      </c>
      <c r="AA32" s="243">
        <f>IF(AA10&lt;='Loan Repayment Solar'!Loan_Years,'Loan Repayment Solar'!Scheduled_Monthly_Payment,0)</f>
        <v>0</v>
      </c>
      <c r="AB32" s="243">
        <f>IF(AB10&lt;='Loan Repayment Solar'!Loan_Years,'Loan Repayment Solar'!Scheduled_Monthly_Payment,0)</f>
        <v>0</v>
      </c>
      <c r="AC32" s="243">
        <f>IF(AC10&lt;='Loan Repayment Solar'!Loan_Years,'Loan Repayment Solar'!Scheduled_Monthly_Payment,0)</f>
        <v>0</v>
      </c>
      <c r="AD32" s="239"/>
    </row>
    <row r="33" spans="1:30" x14ac:dyDescent="0.2">
      <c r="A33" s="235" t="s">
        <v>81</v>
      </c>
      <c r="B33" s="238"/>
      <c r="C33" s="238" t="str">
        <f>IF(Input!$E$8="","",Input!$E$8)</f>
        <v/>
      </c>
      <c r="D33" s="238">
        <v>0</v>
      </c>
      <c r="E33" s="235">
        <f>Input!E44</f>
        <v>0</v>
      </c>
      <c r="F33" s="241">
        <f>E33*(1+(1*$B$5))</f>
        <v>0</v>
      </c>
      <c r="G33" s="241">
        <f t="shared" ref="G33:AC33" si="2">F33*(1+(1*$B$5))</f>
        <v>0</v>
      </c>
      <c r="H33" s="241">
        <f t="shared" si="2"/>
        <v>0</v>
      </c>
      <c r="I33" s="241">
        <f t="shared" si="2"/>
        <v>0</v>
      </c>
      <c r="J33" s="241">
        <f t="shared" si="2"/>
        <v>0</v>
      </c>
      <c r="K33" s="241">
        <f t="shared" si="2"/>
        <v>0</v>
      </c>
      <c r="L33" s="241">
        <f t="shared" si="2"/>
        <v>0</v>
      </c>
      <c r="M33" s="241">
        <f t="shared" si="2"/>
        <v>0</v>
      </c>
      <c r="N33" s="241">
        <f t="shared" si="2"/>
        <v>0</v>
      </c>
      <c r="O33" s="241">
        <f t="shared" si="2"/>
        <v>0</v>
      </c>
      <c r="P33" s="241">
        <f t="shared" si="2"/>
        <v>0</v>
      </c>
      <c r="Q33" s="241">
        <f t="shared" si="2"/>
        <v>0</v>
      </c>
      <c r="R33" s="241">
        <f t="shared" si="2"/>
        <v>0</v>
      </c>
      <c r="S33" s="241">
        <f t="shared" si="2"/>
        <v>0</v>
      </c>
      <c r="T33" s="241">
        <f t="shared" si="2"/>
        <v>0</v>
      </c>
      <c r="U33" s="241">
        <f t="shared" si="2"/>
        <v>0</v>
      </c>
      <c r="V33" s="241">
        <f t="shared" si="2"/>
        <v>0</v>
      </c>
      <c r="W33" s="241">
        <f t="shared" si="2"/>
        <v>0</v>
      </c>
      <c r="X33" s="241">
        <f t="shared" si="2"/>
        <v>0</v>
      </c>
      <c r="Y33" s="241">
        <f t="shared" si="2"/>
        <v>0</v>
      </c>
      <c r="Z33" s="241">
        <f t="shared" si="2"/>
        <v>0</v>
      </c>
      <c r="AA33" s="241">
        <f t="shared" si="2"/>
        <v>0</v>
      </c>
      <c r="AB33" s="241">
        <f t="shared" si="2"/>
        <v>0</v>
      </c>
      <c r="AC33" s="241">
        <f t="shared" si="2"/>
        <v>0</v>
      </c>
      <c r="AD33" s="239"/>
    </row>
    <row r="34" spans="1:30" x14ac:dyDescent="0.2">
      <c r="A34" s="237" t="s">
        <v>20</v>
      </c>
      <c r="B34" s="235"/>
      <c r="C34" s="235" t="str">
        <f>IF(Input!$E$8="","",Input!$E$8)</f>
        <v/>
      </c>
      <c r="D34" s="235">
        <v>0</v>
      </c>
      <c r="E34" s="235">
        <f>SUM(Input!E45:E46)</f>
        <v>0</v>
      </c>
      <c r="F34" s="241">
        <f t="shared" ref="F34:AC34" si="3">E34*(1+(1*$B$2))</f>
        <v>0</v>
      </c>
      <c r="G34" s="241">
        <f t="shared" si="3"/>
        <v>0</v>
      </c>
      <c r="H34" s="241">
        <f t="shared" si="3"/>
        <v>0</v>
      </c>
      <c r="I34" s="241">
        <f t="shared" si="3"/>
        <v>0</v>
      </c>
      <c r="J34" s="241">
        <f t="shared" si="3"/>
        <v>0</v>
      </c>
      <c r="K34" s="241">
        <f t="shared" si="3"/>
        <v>0</v>
      </c>
      <c r="L34" s="241">
        <f t="shared" si="3"/>
        <v>0</v>
      </c>
      <c r="M34" s="241">
        <f t="shared" si="3"/>
        <v>0</v>
      </c>
      <c r="N34" s="241">
        <f t="shared" si="3"/>
        <v>0</v>
      </c>
      <c r="O34" s="241">
        <f t="shared" si="3"/>
        <v>0</v>
      </c>
      <c r="P34" s="241">
        <f t="shared" si="3"/>
        <v>0</v>
      </c>
      <c r="Q34" s="241">
        <f t="shared" si="3"/>
        <v>0</v>
      </c>
      <c r="R34" s="241">
        <f t="shared" si="3"/>
        <v>0</v>
      </c>
      <c r="S34" s="241">
        <f t="shared" si="3"/>
        <v>0</v>
      </c>
      <c r="T34" s="241">
        <f t="shared" si="3"/>
        <v>0</v>
      </c>
      <c r="U34" s="241">
        <f t="shared" si="3"/>
        <v>0</v>
      </c>
      <c r="V34" s="241">
        <f t="shared" si="3"/>
        <v>0</v>
      </c>
      <c r="W34" s="241">
        <f t="shared" si="3"/>
        <v>0</v>
      </c>
      <c r="X34" s="241">
        <f t="shared" si="3"/>
        <v>0</v>
      </c>
      <c r="Y34" s="241">
        <f t="shared" si="3"/>
        <v>0</v>
      </c>
      <c r="Z34" s="241">
        <f t="shared" si="3"/>
        <v>0</v>
      </c>
      <c r="AA34" s="241">
        <f t="shared" si="3"/>
        <v>0</v>
      </c>
      <c r="AB34" s="241">
        <f t="shared" si="3"/>
        <v>0</v>
      </c>
      <c r="AC34" s="241">
        <f t="shared" si="3"/>
        <v>0</v>
      </c>
      <c r="AD34" s="239"/>
    </row>
    <row r="35" spans="1:30" x14ac:dyDescent="0.2">
      <c r="A35" s="237"/>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9"/>
    </row>
    <row r="36" spans="1:30" x14ac:dyDescent="0.2">
      <c r="A36" s="238"/>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9"/>
    </row>
    <row r="37" spans="1:30" x14ac:dyDescent="0.2">
      <c r="A37" s="237" t="s">
        <v>21</v>
      </c>
      <c r="B37" s="235"/>
      <c r="C37" s="235" t="str">
        <f>IF(Input!$E$8="","",Input!$E$8)</f>
        <v/>
      </c>
      <c r="D37" s="235">
        <f>SUM(D23:D31)</f>
        <v>0</v>
      </c>
      <c r="E37" s="241">
        <f>E33+E34+SUMIF(E23:E32,"&lt;1E+307")</f>
        <v>0</v>
      </c>
      <c r="F37" s="241">
        <f t="shared" ref="F37:AC37" si="4">F33+F34+SUMIF(F23:F32,"&lt;1E+307")</f>
        <v>0</v>
      </c>
      <c r="G37" s="241">
        <f t="shared" si="4"/>
        <v>0</v>
      </c>
      <c r="H37" s="241">
        <f t="shared" si="4"/>
        <v>0</v>
      </c>
      <c r="I37" s="241">
        <f t="shared" si="4"/>
        <v>0</v>
      </c>
      <c r="J37" s="241">
        <f t="shared" si="4"/>
        <v>0</v>
      </c>
      <c r="K37" s="241">
        <f t="shared" si="4"/>
        <v>0</v>
      </c>
      <c r="L37" s="241">
        <f t="shared" si="4"/>
        <v>0</v>
      </c>
      <c r="M37" s="241">
        <f t="shared" si="4"/>
        <v>0</v>
      </c>
      <c r="N37" s="241">
        <f t="shared" si="4"/>
        <v>0</v>
      </c>
      <c r="O37" s="241">
        <f t="shared" si="4"/>
        <v>0</v>
      </c>
      <c r="P37" s="241">
        <f t="shared" si="4"/>
        <v>0</v>
      </c>
      <c r="Q37" s="241">
        <f t="shared" si="4"/>
        <v>0</v>
      </c>
      <c r="R37" s="241">
        <f t="shared" si="4"/>
        <v>0</v>
      </c>
      <c r="S37" s="241">
        <f t="shared" si="4"/>
        <v>0</v>
      </c>
      <c r="T37" s="241">
        <f t="shared" si="4"/>
        <v>0</v>
      </c>
      <c r="U37" s="241">
        <f t="shared" si="4"/>
        <v>0</v>
      </c>
      <c r="V37" s="241">
        <f t="shared" si="4"/>
        <v>0</v>
      </c>
      <c r="W37" s="241">
        <f t="shared" si="4"/>
        <v>0</v>
      </c>
      <c r="X37" s="241">
        <f t="shared" si="4"/>
        <v>0</v>
      </c>
      <c r="Y37" s="241">
        <f t="shared" si="4"/>
        <v>0</v>
      </c>
      <c r="Z37" s="241">
        <f t="shared" si="4"/>
        <v>0</v>
      </c>
      <c r="AA37" s="241">
        <f t="shared" si="4"/>
        <v>0</v>
      </c>
      <c r="AB37" s="241">
        <f t="shared" si="4"/>
        <v>0</v>
      </c>
      <c r="AC37" s="241">
        <f t="shared" si="4"/>
        <v>0</v>
      </c>
      <c r="AD37" s="239"/>
    </row>
    <row r="38" spans="1:30" x14ac:dyDescent="0.2">
      <c r="A38" s="235"/>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9"/>
    </row>
    <row r="39" spans="1:30" x14ac:dyDescent="0.2">
      <c r="A39" s="237"/>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9"/>
    </row>
    <row r="40" spans="1:30" x14ac:dyDescent="0.2">
      <c r="A40" s="237" t="s">
        <v>22</v>
      </c>
      <c r="B40" s="235"/>
      <c r="C40" s="241"/>
      <c r="D40" s="241">
        <f>D13-D45</f>
        <v>0</v>
      </c>
      <c r="E40" s="241">
        <f>E13-E45</f>
        <v>0</v>
      </c>
      <c r="F40" s="241">
        <f>F13-F45</f>
        <v>0</v>
      </c>
      <c r="G40" s="241">
        <f t="shared" ref="G40:AC40" si="5">G13-G45</f>
        <v>0</v>
      </c>
      <c r="H40" s="241">
        <f t="shared" si="5"/>
        <v>0</v>
      </c>
      <c r="I40" s="241">
        <f t="shared" si="5"/>
        <v>0</v>
      </c>
      <c r="J40" s="241">
        <f t="shared" si="5"/>
        <v>0</v>
      </c>
      <c r="K40" s="241">
        <f t="shared" si="5"/>
        <v>0</v>
      </c>
      <c r="L40" s="241">
        <f t="shared" si="5"/>
        <v>0</v>
      </c>
      <c r="M40" s="241">
        <f t="shared" si="5"/>
        <v>0</v>
      </c>
      <c r="N40" s="241">
        <f t="shared" si="5"/>
        <v>0</v>
      </c>
      <c r="O40" s="241">
        <f t="shared" si="5"/>
        <v>0</v>
      </c>
      <c r="P40" s="241">
        <f t="shared" si="5"/>
        <v>0</v>
      </c>
      <c r="Q40" s="241">
        <f t="shared" si="5"/>
        <v>0</v>
      </c>
      <c r="R40" s="241">
        <f t="shared" si="5"/>
        <v>0</v>
      </c>
      <c r="S40" s="241">
        <f t="shared" si="5"/>
        <v>0</v>
      </c>
      <c r="T40" s="241">
        <f t="shared" si="5"/>
        <v>0</v>
      </c>
      <c r="U40" s="241">
        <f t="shared" si="5"/>
        <v>0</v>
      </c>
      <c r="V40" s="241">
        <f t="shared" si="5"/>
        <v>0</v>
      </c>
      <c r="W40" s="241">
        <f t="shared" si="5"/>
        <v>0</v>
      </c>
      <c r="X40" s="241">
        <f t="shared" si="5"/>
        <v>0</v>
      </c>
      <c r="Y40" s="241">
        <f t="shared" si="5"/>
        <v>0</v>
      </c>
      <c r="Z40" s="241">
        <f t="shared" si="5"/>
        <v>0</v>
      </c>
      <c r="AA40" s="241">
        <f t="shared" si="5"/>
        <v>0</v>
      </c>
      <c r="AB40" s="241">
        <f t="shared" si="5"/>
        <v>0</v>
      </c>
      <c r="AC40" s="241">
        <f t="shared" si="5"/>
        <v>0</v>
      </c>
      <c r="AD40" s="239"/>
    </row>
    <row r="41" spans="1:30" x14ac:dyDescent="0.2">
      <c r="A41" s="237"/>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9"/>
    </row>
    <row r="42" spans="1:30" x14ac:dyDescent="0.2">
      <c r="A42" s="237"/>
      <c r="B42" s="235"/>
      <c r="C42" s="235"/>
      <c r="D42" s="235" t="str">
        <f>IF(D40&gt;0,"Yes","No")</f>
        <v>No</v>
      </c>
      <c r="E42" s="235" t="str">
        <f>IF(E40&gt;0,"Yes","No")</f>
        <v>No</v>
      </c>
      <c r="F42" s="235" t="str">
        <f t="shared" ref="F42:AC42" si="6">IF(F40&gt;0,"Yes","No")</f>
        <v>No</v>
      </c>
      <c r="G42" s="235" t="str">
        <f t="shared" si="6"/>
        <v>No</v>
      </c>
      <c r="H42" s="235" t="str">
        <f t="shared" si="6"/>
        <v>No</v>
      </c>
      <c r="I42" s="235" t="str">
        <f t="shared" si="6"/>
        <v>No</v>
      </c>
      <c r="J42" s="235" t="str">
        <f t="shared" si="6"/>
        <v>No</v>
      </c>
      <c r="K42" s="235" t="str">
        <f t="shared" si="6"/>
        <v>No</v>
      </c>
      <c r="L42" s="235" t="str">
        <f t="shared" si="6"/>
        <v>No</v>
      </c>
      <c r="M42" s="235" t="str">
        <f t="shared" si="6"/>
        <v>No</v>
      </c>
      <c r="N42" s="235" t="str">
        <f t="shared" si="6"/>
        <v>No</v>
      </c>
      <c r="O42" s="235" t="str">
        <f t="shared" si="6"/>
        <v>No</v>
      </c>
      <c r="P42" s="235" t="str">
        <f t="shared" si="6"/>
        <v>No</v>
      </c>
      <c r="Q42" s="235" t="str">
        <f t="shared" si="6"/>
        <v>No</v>
      </c>
      <c r="R42" s="235" t="str">
        <f t="shared" si="6"/>
        <v>No</v>
      </c>
      <c r="S42" s="235" t="str">
        <f t="shared" si="6"/>
        <v>No</v>
      </c>
      <c r="T42" s="235" t="str">
        <f t="shared" si="6"/>
        <v>No</v>
      </c>
      <c r="U42" s="235" t="str">
        <f t="shared" si="6"/>
        <v>No</v>
      </c>
      <c r="V42" s="235" t="str">
        <f t="shared" si="6"/>
        <v>No</v>
      </c>
      <c r="W42" s="235" t="str">
        <f t="shared" si="6"/>
        <v>No</v>
      </c>
      <c r="X42" s="235" t="str">
        <f t="shared" si="6"/>
        <v>No</v>
      </c>
      <c r="Y42" s="235" t="str">
        <f t="shared" si="6"/>
        <v>No</v>
      </c>
      <c r="Z42" s="235" t="str">
        <f t="shared" si="6"/>
        <v>No</v>
      </c>
      <c r="AA42" s="235" t="str">
        <f t="shared" si="6"/>
        <v>No</v>
      </c>
      <c r="AB42" s="235" t="str">
        <f t="shared" si="6"/>
        <v>No</v>
      </c>
      <c r="AC42" s="235" t="str">
        <f t="shared" si="6"/>
        <v>No</v>
      </c>
      <c r="AD42" s="239"/>
    </row>
    <row r="43" spans="1:30" x14ac:dyDescent="0.2">
      <c r="A43" s="310" t="s">
        <v>123</v>
      </c>
      <c r="B43" s="314">
        <f>IF(AC40&lt;0,"no payback",COUNTIF(D40:AC40,"&lt;0"))</f>
        <v>0</v>
      </c>
      <c r="C43" s="312" t="s">
        <v>122</v>
      </c>
      <c r="D43" s="235"/>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39"/>
    </row>
    <row r="44" spans="1:30" x14ac:dyDescent="0.2">
      <c r="A44" s="244"/>
      <c r="B44" s="241"/>
      <c r="C44" s="235"/>
      <c r="D44" s="235"/>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39"/>
    </row>
    <row r="45" spans="1:30" x14ac:dyDescent="0.2">
      <c r="A45" s="310" t="s">
        <v>128</v>
      </c>
      <c r="B45" s="311">
        <f>IF($A$46=TRUE,AC46,NA())</f>
        <v>0</v>
      </c>
      <c r="C45" s="312" t="str">
        <f>IF(Input!$E$8="","",Input!$E$8)</f>
        <v/>
      </c>
      <c r="D45" s="241">
        <f>IF($A$46=TRUE,D46,NA())</f>
        <v>0</v>
      </c>
      <c r="E45" s="241">
        <f>IF($A$46=TRUE,E46,NA())</f>
        <v>0</v>
      </c>
      <c r="F45" s="241">
        <f t="shared" ref="F45:AC45" si="7">IF($A$46=TRUE,F46,NA())</f>
        <v>0</v>
      </c>
      <c r="G45" s="241">
        <f t="shared" si="7"/>
        <v>0</v>
      </c>
      <c r="H45" s="241">
        <f t="shared" si="7"/>
        <v>0</v>
      </c>
      <c r="I45" s="241">
        <f t="shared" si="7"/>
        <v>0</v>
      </c>
      <c r="J45" s="241">
        <f t="shared" si="7"/>
        <v>0</v>
      </c>
      <c r="K45" s="241">
        <f t="shared" si="7"/>
        <v>0</v>
      </c>
      <c r="L45" s="241">
        <f t="shared" si="7"/>
        <v>0</v>
      </c>
      <c r="M45" s="241">
        <f t="shared" si="7"/>
        <v>0</v>
      </c>
      <c r="N45" s="241">
        <f t="shared" si="7"/>
        <v>0</v>
      </c>
      <c r="O45" s="241">
        <f t="shared" si="7"/>
        <v>0</v>
      </c>
      <c r="P45" s="241">
        <f t="shared" si="7"/>
        <v>0</v>
      </c>
      <c r="Q45" s="241">
        <f t="shared" si="7"/>
        <v>0</v>
      </c>
      <c r="R45" s="241">
        <f t="shared" si="7"/>
        <v>0</v>
      </c>
      <c r="S45" s="241">
        <f t="shared" si="7"/>
        <v>0</v>
      </c>
      <c r="T45" s="241">
        <f t="shared" si="7"/>
        <v>0</v>
      </c>
      <c r="U45" s="241">
        <f t="shared" si="7"/>
        <v>0</v>
      </c>
      <c r="V45" s="241">
        <f t="shared" si="7"/>
        <v>0</v>
      </c>
      <c r="W45" s="241">
        <f t="shared" si="7"/>
        <v>0</v>
      </c>
      <c r="X45" s="241">
        <f t="shared" si="7"/>
        <v>0</v>
      </c>
      <c r="Y45" s="241">
        <f t="shared" si="7"/>
        <v>0</v>
      </c>
      <c r="Z45" s="241">
        <f t="shared" si="7"/>
        <v>0</v>
      </c>
      <c r="AA45" s="241">
        <f t="shared" si="7"/>
        <v>0</v>
      </c>
      <c r="AB45" s="241">
        <f t="shared" si="7"/>
        <v>0</v>
      </c>
      <c r="AC45" s="241">
        <f t="shared" si="7"/>
        <v>0</v>
      </c>
      <c r="AD45" s="239"/>
    </row>
    <row r="46" spans="1:30" x14ac:dyDescent="0.2">
      <c r="A46" s="237" t="b">
        <v>1</v>
      </c>
      <c r="B46" s="235"/>
      <c r="C46" s="235"/>
      <c r="D46" s="235">
        <f>D37</f>
        <v>0</v>
      </c>
      <c r="E46" s="241">
        <f>SUM($D$37:E37)</f>
        <v>0</v>
      </c>
      <c r="F46" s="241">
        <f>SUM($D$37:F37)</f>
        <v>0</v>
      </c>
      <c r="G46" s="241">
        <f>SUM($D$37:G37)</f>
        <v>0</v>
      </c>
      <c r="H46" s="241">
        <f>SUM($D$37:H37)</f>
        <v>0</v>
      </c>
      <c r="I46" s="241">
        <f>SUM($D$37:I37)</f>
        <v>0</v>
      </c>
      <c r="J46" s="241">
        <f>SUM($D$37:J37)</f>
        <v>0</v>
      </c>
      <c r="K46" s="241">
        <f>SUM($D$37:K37)</f>
        <v>0</v>
      </c>
      <c r="L46" s="241">
        <f>SUM($D$37:L37)</f>
        <v>0</v>
      </c>
      <c r="M46" s="241">
        <f>SUM($D$37:M37)</f>
        <v>0</v>
      </c>
      <c r="N46" s="241">
        <f>SUM($D$37:N37)</f>
        <v>0</v>
      </c>
      <c r="O46" s="241">
        <f>SUM($D$37:O37)</f>
        <v>0</v>
      </c>
      <c r="P46" s="241">
        <f>SUM($D$37:P37)</f>
        <v>0</v>
      </c>
      <c r="Q46" s="241">
        <f>SUM($D$37:Q37)</f>
        <v>0</v>
      </c>
      <c r="R46" s="241">
        <f>SUM($D$37:R37)</f>
        <v>0</v>
      </c>
      <c r="S46" s="241">
        <f>SUM($D$37:S37)</f>
        <v>0</v>
      </c>
      <c r="T46" s="241">
        <f>SUM($D$37:T37)</f>
        <v>0</v>
      </c>
      <c r="U46" s="241">
        <f>SUM($D$37:U37)</f>
        <v>0</v>
      </c>
      <c r="V46" s="241">
        <f>SUM($D$37:V37)</f>
        <v>0</v>
      </c>
      <c r="W46" s="241">
        <f>SUM($D$37:W37)</f>
        <v>0</v>
      </c>
      <c r="X46" s="241">
        <f>SUM($D$37:X37)</f>
        <v>0</v>
      </c>
      <c r="Y46" s="241">
        <f>SUM($D$37:Y37)</f>
        <v>0</v>
      </c>
      <c r="Z46" s="241">
        <f>SUM($D$37:Z37)</f>
        <v>0</v>
      </c>
      <c r="AA46" s="241">
        <f>SUM($D$37:AA37)</f>
        <v>0</v>
      </c>
      <c r="AB46" s="241">
        <f>SUM($D$37:AB37)</f>
        <v>0</v>
      </c>
      <c r="AC46" s="241">
        <f>SUM($D$37:AC37)</f>
        <v>0</v>
      </c>
      <c r="AD46" s="239"/>
    </row>
    <row r="47" spans="1:30" x14ac:dyDescent="0.2">
      <c r="A47" s="237" t="s">
        <v>181</v>
      </c>
      <c r="B47" s="235"/>
      <c r="C47" s="235" t="str">
        <f>IF(Input!$E$8="","",Input!$E$8&amp;" /m3")</f>
        <v/>
      </c>
      <c r="D47" s="245" t="e">
        <f>D37/($B$8*365)</f>
        <v>#DIV/0!</v>
      </c>
      <c r="E47" s="245" t="e">
        <f t="shared" ref="E47:AC47" si="8">E37/($B$8*365)</f>
        <v>#DIV/0!</v>
      </c>
      <c r="F47" s="245" t="e">
        <f t="shared" si="8"/>
        <v>#DIV/0!</v>
      </c>
      <c r="G47" s="245" t="e">
        <f t="shared" si="8"/>
        <v>#DIV/0!</v>
      </c>
      <c r="H47" s="245" t="e">
        <f t="shared" si="8"/>
        <v>#DIV/0!</v>
      </c>
      <c r="I47" s="245" t="e">
        <f t="shared" si="8"/>
        <v>#DIV/0!</v>
      </c>
      <c r="J47" s="245" t="e">
        <f t="shared" si="8"/>
        <v>#DIV/0!</v>
      </c>
      <c r="K47" s="245" t="e">
        <f t="shared" si="8"/>
        <v>#DIV/0!</v>
      </c>
      <c r="L47" s="245" t="e">
        <f t="shared" si="8"/>
        <v>#DIV/0!</v>
      </c>
      <c r="M47" s="245" t="e">
        <f t="shared" si="8"/>
        <v>#DIV/0!</v>
      </c>
      <c r="N47" s="245" t="e">
        <f t="shared" si="8"/>
        <v>#DIV/0!</v>
      </c>
      <c r="O47" s="245" t="e">
        <f t="shared" si="8"/>
        <v>#DIV/0!</v>
      </c>
      <c r="P47" s="245" t="e">
        <f t="shared" si="8"/>
        <v>#DIV/0!</v>
      </c>
      <c r="Q47" s="245" t="e">
        <f t="shared" si="8"/>
        <v>#DIV/0!</v>
      </c>
      <c r="R47" s="245" t="e">
        <f t="shared" si="8"/>
        <v>#DIV/0!</v>
      </c>
      <c r="S47" s="245" t="e">
        <f t="shared" si="8"/>
        <v>#DIV/0!</v>
      </c>
      <c r="T47" s="245" t="e">
        <f t="shared" si="8"/>
        <v>#DIV/0!</v>
      </c>
      <c r="U47" s="245" t="e">
        <f t="shared" si="8"/>
        <v>#DIV/0!</v>
      </c>
      <c r="V47" s="245" t="e">
        <f t="shared" si="8"/>
        <v>#DIV/0!</v>
      </c>
      <c r="W47" s="245" t="e">
        <f t="shared" si="8"/>
        <v>#DIV/0!</v>
      </c>
      <c r="X47" s="245" t="e">
        <f t="shared" si="8"/>
        <v>#DIV/0!</v>
      </c>
      <c r="Y47" s="245" t="e">
        <f t="shared" si="8"/>
        <v>#DIV/0!</v>
      </c>
      <c r="Z47" s="245" t="e">
        <f t="shared" si="8"/>
        <v>#DIV/0!</v>
      </c>
      <c r="AA47" s="245" t="e">
        <f t="shared" si="8"/>
        <v>#DIV/0!</v>
      </c>
      <c r="AB47" s="245" t="e">
        <f t="shared" si="8"/>
        <v>#DIV/0!</v>
      </c>
      <c r="AC47" s="245" t="e">
        <f t="shared" si="8"/>
        <v>#DIV/0!</v>
      </c>
      <c r="AD47" s="239"/>
    </row>
    <row r="48" spans="1:30" x14ac:dyDescent="0.2">
      <c r="A48" s="237" t="s">
        <v>186</v>
      </c>
      <c r="B48" s="245" t="e">
        <f>AVERAGE(D47:AC47)</f>
        <v>#DIV/0!</v>
      </c>
      <c r="C48" s="235" t="str">
        <f>IF(Input!$E$8="","",Input!$E$8&amp;" /m3")</f>
        <v/>
      </c>
      <c r="D48" s="241"/>
      <c r="E48" s="241"/>
      <c r="F48" s="241"/>
      <c r="G48" s="241"/>
      <c r="H48" s="241"/>
      <c r="I48" s="245" t="e">
        <f>AVERAGE(D47:I47)</f>
        <v>#DIV/0!</v>
      </c>
      <c r="J48" s="241"/>
      <c r="K48" s="241"/>
      <c r="L48" s="241"/>
      <c r="M48" s="241"/>
      <c r="N48" s="245" t="e">
        <f>AVERAGE(D47:N47)</f>
        <v>#DIV/0!</v>
      </c>
      <c r="O48" s="241"/>
      <c r="P48" s="241"/>
      <c r="Q48" s="241"/>
      <c r="R48" s="241"/>
      <c r="S48" s="241"/>
      <c r="T48" s="241"/>
      <c r="U48" s="241"/>
      <c r="V48" s="241"/>
      <c r="W48" s="241"/>
      <c r="X48" s="241"/>
      <c r="Y48" s="241"/>
      <c r="Z48" s="241"/>
      <c r="AA48" s="241"/>
      <c r="AB48" s="241"/>
      <c r="AC48" s="241"/>
      <c r="AD48" s="239"/>
    </row>
    <row r="49" spans="1:30" ht="13.5" thickBot="1" x14ac:dyDescent="0.25">
      <c r="A49" s="237"/>
      <c r="B49" s="235"/>
      <c r="C49" s="245"/>
      <c r="D49" s="24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9"/>
    </row>
    <row r="50" spans="1:30" ht="15" x14ac:dyDescent="0.25">
      <c r="A50" s="246" t="s">
        <v>23</v>
      </c>
      <c r="B50" s="466">
        <f>Input!E12</f>
        <v>0</v>
      </c>
      <c r="C50" s="247">
        <f>NPV(B50,E40:X40)+D40</f>
        <v>0</v>
      </c>
      <c r="D50" s="235"/>
      <c r="E50" s="313"/>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9"/>
    </row>
    <row r="51" spans="1:30" ht="15.75" thickBot="1" x14ac:dyDescent="0.3">
      <c r="A51" s="246" t="s">
        <v>24</v>
      </c>
      <c r="B51" s="467"/>
      <c r="C51" s="248" t="e">
        <f>IRR(D40:X40)</f>
        <v>#NUM!</v>
      </c>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9"/>
    </row>
    <row r="52" spans="1:30" x14ac:dyDescent="0.2">
      <c r="A52" s="249"/>
      <c r="B52" s="242"/>
      <c r="C52" s="250"/>
      <c r="D52" s="250"/>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51"/>
    </row>
    <row r="58" spans="1:30" x14ac:dyDescent="0.2">
      <c r="A58" s="148" t="str">
        <f>Input!D58</f>
        <v>Grid powered irrigation system</v>
      </c>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x14ac:dyDescent="0.2">
      <c r="A59" s="149"/>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x14ac:dyDescent="0.2">
      <c r="A60" s="149"/>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5"/>
    </row>
    <row r="61" spans="1:30" x14ac:dyDescent="0.2">
      <c r="A61" s="256" t="str">
        <f>Input!C62</f>
        <v>Inverter (if pump is DC)</v>
      </c>
      <c r="B61" s="254"/>
      <c r="C61" s="254" t="str">
        <f>IF(Input!$E$8="","",Input!$E$8)</f>
        <v/>
      </c>
      <c r="D61" s="254">
        <f>Input!E62</f>
        <v>0</v>
      </c>
      <c r="E61" s="262" t="e">
        <f>IF(MOD(E10,Input!$G$62)=0,($D$61*(1+$B$2)^E10),0)</f>
        <v>#DIV/0!</v>
      </c>
      <c r="F61" s="262" t="e">
        <f>IF(MOD(F10,Input!$G$62)=0,($D$61*(1+$B$2)^F10),0)</f>
        <v>#DIV/0!</v>
      </c>
      <c r="G61" s="262" t="e">
        <f>IF(MOD(G10,Input!$G$62)=0,($D$61*(1+$B$2)^G10),0)</f>
        <v>#DIV/0!</v>
      </c>
      <c r="H61" s="262" t="e">
        <f>IF(MOD(H10,Input!$G$62)=0,($D$61*(1+$B$2)^H10),0)</f>
        <v>#DIV/0!</v>
      </c>
      <c r="I61" s="262" t="e">
        <f>IF(MOD(I10,Input!$G$62)=0,($D$61*(1+$B$2)^I10),0)</f>
        <v>#DIV/0!</v>
      </c>
      <c r="J61" s="262" t="e">
        <f>IF(MOD(J10,Input!$G$62)=0,($D$61*(1+$B$2)^J10),0)</f>
        <v>#DIV/0!</v>
      </c>
      <c r="K61" s="262" t="e">
        <f>IF(MOD(K10,Input!$G$62)=0,($D$61*(1+$B$2)^K10),0)</f>
        <v>#DIV/0!</v>
      </c>
      <c r="L61" s="262" t="e">
        <f>IF(MOD(L10,Input!$G$62)=0,($D$61*(1+$B$2)^L10),0)</f>
        <v>#DIV/0!</v>
      </c>
      <c r="M61" s="262" t="e">
        <f>IF(MOD(M10,Input!$G$62)=0,($D$61*(1+$B$2)^M10),0)</f>
        <v>#DIV/0!</v>
      </c>
      <c r="N61" s="262" t="e">
        <f>IF(MOD(N10,Input!$G$62)=0,($D$61*(1+$B$2)^N10),0)</f>
        <v>#DIV/0!</v>
      </c>
      <c r="O61" s="262" t="e">
        <f>IF(MOD(O10,Input!$G$62)=0,($D$61*(1+$B$2)^O10),0)</f>
        <v>#DIV/0!</v>
      </c>
      <c r="P61" s="262" t="e">
        <f>IF(MOD(P10,Input!$G$62)=0,($D$61*(1+$B$2)^P10),0)</f>
        <v>#DIV/0!</v>
      </c>
      <c r="Q61" s="262" t="e">
        <f>IF(MOD(Q10,Input!$G$62)=0,($D$61*(1+$B$2)^Q10),0)</f>
        <v>#DIV/0!</v>
      </c>
      <c r="R61" s="262" t="e">
        <f>IF(MOD(R10,Input!$G$62)=0,($D$61*(1+$B$2)^R10),0)</f>
        <v>#DIV/0!</v>
      </c>
      <c r="S61" s="262" t="e">
        <f>IF(MOD(S10,Input!$G$62)=0,($D$61*(1+$B$2)^S10),0)</f>
        <v>#DIV/0!</v>
      </c>
      <c r="T61" s="262" t="e">
        <f>IF(MOD(T10,Input!$G$62)=0,($D$61*(1+$B$2)^T10),0)</f>
        <v>#DIV/0!</v>
      </c>
      <c r="U61" s="262" t="e">
        <f>IF(MOD(U10,Input!$G$62)=0,($D$61*(1+$B$2)^U10),0)</f>
        <v>#DIV/0!</v>
      </c>
      <c r="V61" s="262" t="e">
        <f>IF(MOD(V10,Input!$G$62)=0,($D$61*(1+$B$2)^V10),0)</f>
        <v>#DIV/0!</v>
      </c>
      <c r="W61" s="262" t="e">
        <f>IF(MOD(W10,Input!$G$62)=0,($D$61*(1+$B$2)^W10),0)</f>
        <v>#DIV/0!</v>
      </c>
      <c r="X61" s="262" t="e">
        <f>IF(MOD(X10,Input!$G$62)=0,($D$61*(1+$B$2)^X10),0)</f>
        <v>#DIV/0!</v>
      </c>
      <c r="Y61" s="262" t="e">
        <f>IF(MOD(Y10,Input!$G$62)=0,($D$61*(1+$B$2)^Y10),0)</f>
        <v>#DIV/0!</v>
      </c>
      <c r="Z61" s="262" t="e">
        <f>IF(MOD(Z10,Input!$G$62)=0,($D$61*(1+$B$2)^Z10),0)</f>
        <v>#DIV/0!</v>
      </c>
      <c r="AA61" s="262" t="e">
        <f>IF(MOD(AA10,Input!$G$62)=0,($D$61*(1+$B$2)^AA10),0)</f>
        <v>#DIV/0!</v>
      </c>
      <c r="AB61" s="262" t="e">
        <f>IF(MOD(AB10,Input!$G$62)=0,($D$61*(1+$B$2)^AB10),0)</f>
        <v>#DIV/0!</v>
      </c>
      <c r="AC61" s="262" t="e">
        <f>IF(MOD(AC10,Input!$G$62)=0,($D$61*(1+$B$2)^AC10),0)</f>
        <v>#DIV/0!</v>
      </c>
      <c r="AD61" s="255"/>
    </row>
    <row r="62" spans="1:30" x14ac:dyDescent="0.2">
      <c r="A62" s="256" t="str">
        <f>Input!C63</f>
        <v>Control unit</v>
      </c>
      <c r="B62" s="254"/>
      <c r="C62" s="254" t="str">
        <f>IF(Input!$E$8="","",Input!$E$8)</f>
        <v/>
      </c>
      <c r="D62" s="254">
        <f>Input!E63</f>
        <v>0</v>
      </c>
      <c r="E62" s="262" t="e">
        <f>IF(MOD(E10,Input!$G$63)=0,($D$62*(1+$B$2)^E10),0)</f>
        <v>#DIV/0!</v>
      </c>
      <c r="F62" s="262" t="e">
        <f>IF(MOD(F10,Input!$G$63)=0,($D$62*(1+$B$2)^F10),0)</f>
        <v>#DIV/0!</v>
      </c>
      <c r="G62" s="262" t="e">
        <f>IF(MOD(G10,Input!$G$63)=0,($D$62*(1+$B$2)^G10),0)</f>
        <v>#DIV/0!</v>
      </c>
      <c r="H62" s="262" t="e">
        <f>IF(MOD(H10,Input!$G$63)=0,($D$62*(1+$B$2)^H10),0)</f>
        <v>#DIV/0!</v>
      </c>
      <c r="I62" s="262" t="e">
        <f>IF(MOD(I10,Input!$G$63)=0,($D$62*(1+$B$2)^I10),0)</f>
        <v>#DIV/0!</v>
      </c>
      <c r="J62" s="262" t="e">
        <f>IF(MOD(J10,Input!$G$63)=0,($D$62*(1+$B$2)^J10),0)</f>
        <v>#DIV/0!</v>
      </c>
      <c r="K62" s="262" t="e">
        <f>IF(MOD(K10,Input!$G$63)=0,($D$62*(1+$B$2)^K10),0)</f>
        <v>#DIV/0!</v>
      </c>
      <c r="L62" s="262" t="e">
        <f>IF(MOD(L10,Input!$G$63)=0,($D$62*(1+$B$2)^L10),0)</f>
        <v>#DIV/0!</v>
      </c>
      <c r="M62" s="262" t="e">
        <f>IF(MOD(M10,Input!$G$63)=0,($D$62*(1+$B$2)^M10),0)</f>
        <v>#DIV/0!</v>
      </c>
      <c r="N62" s="262" t="e">
        <f>IF(MOD(N10,Input!$G$63)=0,($D$62*(1+$B$2)^N10),0)</f>
        <v>#DIV/0!</v>
      </c>
      <c r="O62" s="262" t="e">
        <f>IF(MOD(O10,Input!$G$63)=0,($D$62*(1+$B$2)^O10),0)</f>
        <v>#DIV/0!</v>
      </c>
      <c r="P62" s="262" t="e">
        <f>IF(MOD(P10,Input!$G$63)=0,($D$62*(1+$B$2)^P10),0)</f>
        <v>#DIV/0!</v>
      </c>
      <c r="Q62" s="262" t="e">
        <f>IF(MOD(Q10,Input!$G$63)=0,($D$62*(1+$B$2)^Q10),0)</f>
        <v>#DIV/0!</v>
      </c>
      <c r="R62" s="262" t="e">
        <f>IF(MOD(R10,Input!$G$63)=0,($D$62*(1+$B$2)^R10),0)</f>
        <v>#DIV/0!</v>
      </c>
      <c r="S62" s="262" t="e">
        <f>IF(MOD(S10,Input!$G$63)=0,($D$62*(1+$B$2)^S10),0)</f>
        <v>#DIV/0!</v>
      </c>
      <c r="T62" s="262" t="e">
        <f>IF(MOD(T10,Input!$G$63)=0,($D$62*(1+$B$2)^T10),0)</f>
        <v>#DIV/0!</v>
      </c>
      <c r="U62" s="262" t="e">
        <f>IF(MOD(U10,Input!$G$63)=0,($D$62*(1+$B$2)^U10),0)</f>
        <v>#DIV/0!</v>
      </c>
      <c r="V62" s="262" t="e">
        <f>IF(MOD(V10,Input!$G$63)=0,($D$62*(1+$B$2)^V10),0)</f>
        <v>#DIV/0!</v>
      </c>
      <c r="W62" s="262" t="e">
        <f>IF(MOD(W10,Input!$G$63)=0,($D$62*(1+$B$2)^W10),0)</f>
        <v>#DIV/0!</v>
      </c>
      <c r="X62" s="262" t="e">
        <f>IF(MOD(X10,Input!$G$63)=0,($D$62*(1+$B$2)^X10),0)</f>
        <v>#DIV/0!</v>
      </c>
      <c r="Y62" s="262" t="e">
        <f>IF(MOD(Y10,Input!$G$63)=0,($D$62*(1+$B$2)^Y10),0)</f>
        <v>#DIV/0!</v>
      </c>
      <c r="Z62" s="262" t="e">
        <f>IF(MOD(Z10,Input!$G$63)=0,($D$62*(1+$B$2)^Z10),0)</f>
        <v>#DIV/0!</v>
      </c>
      <c r="AA62" s="262" t="e">
        <f>IF(MOD(AA10,Input!$G$63)=0,($D$62*(1+$B$2)^AA10),0)</f>
        <v>#DIV/0!</v>
      </c>
      <c r="AB62" s="262" t="e">
        <f>IF(MOD(AB10,Input!$G$63)=0,($D$62*(1+$B$2)^AB10),0)</f>
        <v>#DIV/0!</v>
      </c>
      <c r="AC62" s="262" t="e">
        <f>IF(MOD(AC10,Input!$G$63)=0,($D$62*(1+$B$2)^AC10),0)</f>
        <v>#DIV/0!</v>
      </c>
      <c r="AD62" s="255"/>
    </row>
    <row r="63" spans="1:30" ht="14.25" x14ac:dyDescent="0.2">
      <c r="A63" s="257" t="str">
        <f>Input!C64</f>
        <v>Pump</v>
      </c>
      <c r="B63" s="254"/>
      <c r="C63" s="254" t="str">
        <f>IF(Input!$E$8="","",Input!$E$8)</f>
        <v/>
      </c>
      <c r="D63" s="254">
        <f>Input!E64</f>
        <v>0</v>
      </c>
      <c r="E63" s="262" t="e">
        <f>IF(MOD(E10,Input!$G$64)=0,($D$63*(1+$B$2)^E10),0)</f>
        <v>#DIV/0!</v>
      </c>
      <c r="F63" s="262" t="e">
        <f>IF(MOD(F10,Input!$G$64)=0,($D$63*(1+$B$2)^F10),0)</f>
        <v>#DIV/0!</v>
      </c>
      <c r="G63" s="262" t="e">
        <f>IF(MOD(G10,Input!$G$64)=0,($D$63*(1+$B$2)^G10),0)</f>
        <v>#DIV/0!</v>
      </c>
      <c r="H63" s="262" t="e">
        <f>IF(MOD(H10,Input!$G$64)=0,($D$63*(1+$B$2)^H10),0)</f>
        <v>#DIV/0!</v>
      </c>
      <c r="I63" s="262" t="e">
        <f>IF(MOD(I10,Input!$G$64)=0,($D$63*(1+$B$2)^I10),0)</f>
        <v>#DIV/0!</v>
      </c>
      <c r="J63" s="262" t="e">
        <f>IF(MOD(J10,Input!$G$64)=0,($D$63*(1+$B$2)^J10),0)</f>
        <v>#DIV/0!</v>
      </c>
      <c r="K63" s="262" t="e">
        <f>IF(MOD(K10,Input!$G$64)=0,($D$63*(1+$B$2)^K10),0)</f>
        <v>#DIV/0!</v>
      </c>
      <c r="L63" s="262" t="e">
        <f>IF(MOD(L10,Input!$G$64)=0,($D$63*(1+$B$2)^L10),0)</f>
        <v>#DIV/0!</v>
      </c>
      <c r="M63" s="262" t="e">
        <f>IF(MOD(M10,Input!$G$64)=0,($D$63*(1+$B$2)^M10),0)</f>
        <v>#DIV/0!</v>
      </c>
      <c r="N63" s="262" t="e">
        <f>IF(MOD(N10,Input!$G$64)=0,($D$63*(1+$B$2)^N10),0)</f>
        <v>#DIV/0!</v>
      </c>
      <c r="O63" s="262" t="e">
        <f>IF(MOD(O10,Input!$G$64)=0,($D$63*(1+$B$2)^O10),0)</f>
        <v>#DIV/0!</v>
      </c>
      <c r="P63" s="262" t="e">
        <f>IF(MOD(P10,Input!$G$64)=0,($D$63*(1+$B$2)^P10),0)</f>
        <v>#DIV/0!</v>
      </c>
      <c r="Q63" s="262" t="e">
        <f>IF(MOD(Q10,Input!$G$64)=0,($D$63*(1+$B$2)^Q10),0)</f>
        <v>#DIV/0!</v>
      </c>
      <c r="R63" s="262" t="e">
        <f>IF(MOD(R10,Input!$G$64)=0,($D$63*(1+$B$2)^R10),0)</f>
        <v>#DIV/0!</v>
      </c>
      <c r="S63" s="262" t="e">
        <f>IF(MOD(S10,Input!$G$64)=0,($D$63*(1+$B$2)^S10),0)</f>
        <v>#DIV/0!</v>
      </c>
      <c r="T63" s="262" t="e">
        <f>IF(MOD(T10,Input!$G$64)=0,($D$63*(1+$B$2)^T10),0)</f>
        <v>#DIV/0!</v>
      </c>
      <c r="U63" s="262" t="e">
        <f>IF(MOD(U10,Input!$G$64)=0,($D$63*(1+$B$2)^U10),0)</f>
        <v>#DIV/0!</v>
      </c>
      <c r="V63" s="262" t="e">
        <f>IF(MOD(V10,Input!$G$64)=0,($D$63*(1+$B$2)^V10),0)</f>
        <v>#DIV/0!</v>
      </c>
      <c r="W63" s="262" t="e">
        <f>IF(MOD(W10,Input!$G$64)=0,($D$63*(1+$B$2)^W10),0)</f>
        <v>#DIV/0!</v>
      </c>
      <c r="X63" s="262" t="e">
        <f>IF(MOD(X10,Input!$G$64)=0,($D$63*(1+$B$2)^X10),0)</f>
        <v>#DIV/0!</v>
      </c>
      <c r="Y63" s="262" t="e">
        <f>IF(MOD(Y10,Input!$G$64)=0,($D$63*(1+$B$2)^Y10),0)</f>
        <v>#DIV/0!</v>
      </c>
      <c r="Z63" s="262" t="e">
        <f>IF(MOD(Z10,Input!$G$64)=0,($D$63*(1+$B$2)^Z10),0)</f>
        <v>#DIV/0!</v>
      </c>
      <c r="AA63" s="262" t="e">
        <f>IF(MOD(AA10,Input!$G$64)=0,($D$63*(1+$B$2)^AA10),0)</f>
        <v>#DIV/0!</v>
      </c>
      <c r="AB63" s="262" t="e">
        <f>IF(MOD(AB10,Input!$G$64)=0,($D$63*(1+$B$2)^AB10),0)</f>
        <v>#DIV/0!</v>
      </c>
      <c r="AC63" s="262" t="e">
        <f>IF(MOD(AC10,Input!$G$64)=0,($D$63*(1+$B$2)^AC10),0)</f>
        <v>#DIV/0!</v>
      </c>
      <c r="AD63" s="255"/>
    </row>
    <row r="64" spans="1:30" ht="14.25" x14ac:dyDescent="0.2">
      <c r="A64" s="257" t="s">
        <v>8</v>
      </c>
      <c r="B64" s="254"/>
      <c r="C64" s="254" t="str">
        <f>IF(Input!$E$8="","",Input!$E$8)</f>
        <v/>
      </c>
      <c r="D64" s="254">
        <f>Input!E65</f>
        <v>0</v>
      </c>
      <c r="E64" s="262" t="e">
        <f>IF(MOD(E10,Input!$G$65)=0,($D$64*(1+$B$2)^E10),0)</f>
        <v>#DIV/0!</v>
      </c>
      <c r="F64" s="262" t="e">
        <f>IF(MOD(F10,Input!$G$65)=0,($D$64*(1+$B$2)^F10),0)</f>
        <v>#DIV/0!</v>
      </c>
      <c r="G64" s="262" t="e">
        <f>IF(MOD(G10,Input!$G$65)=0,($D$64*(1+$B$2)^G10),0)</f>
        <v>#DIV/0!</v>
      </c>
      <c r="H64" s="262" t="e">
        <f>IF(MOD(H10,Input!$G$65)=0,($D$64*(1+$B$2)^H10),0)</f>
        <v>#DIV/0!</v>
      </c>
      <c r="I64" s="262" t="e">
        <f>IF(MOD(I10,Input!$G$65)=0,($D$64*(1+$B$2)^I10),0)</f>
        <v>#DIV/0!</v>
      </c>
      <c r="J64" s="262" t="e">
        <f>IF(MOD(J10,Input!$G$65)=0,($D$64*(1+$B$2)^J10),0)</f>
        <v>#DIV/0!</v>
      </c>
      <c r="K64" s="262" t="e">
        <f>IF(MOD(K10,Input!$G$65)=0,($D$64*(1+$B$2)^K10),0)</f>
        <v>#DIV/0!</v>
      </c>
      <c r="L64" s="262" t="e">
        <f>IF(MOD(L10,Input!$G$65)=0,($D$64*(1+$B$2)^L10),0)</f>
        <v>#DIV/0!</v>
      </c>
      <c r="M64" s="262" t="e">
        <f>IF(MOD(M10,Input!$G$65)=0,($D$64*(1+$B$2)^M10),0)</f>
        <v>#DIV/0!</v>
      </c>
      <c r="N64" s="262" t="e">
        <f>IF(MOD(N10,Input!$G$65)=0,($D$64*(1+$B$2)^N10),0)</f>
        <v>#DIV/0!</v>
      </c>
      <c r="O64" s="262" t="e">
        <f>IF(MOD(O10,Input!$G$65)=0,($D$64*(1+$B$2)^O10),0)</f>
        <v>#DIV/0!</v>
      </c>
      <c r="P64" s="262" t="e">
        <f>IF(MOD(P10,Input!$G$65)=0,($D$64*(1+$B$2)^P10),0)</f>
        <v>#DIV/0!</v>
      </c>
      <c r="Q64" s="262" t="e">
        <f>IF(MOD(Q10,Input!$G$65)=0,($D$64*(1+$B$2)^Q10),0)</f>
        <v>#DIV/0!</v>
      </c>
      <c r="R64" s="262" t="e">
        <f>IF(MOD(R10,Input!$G$65)=0,($D$64*(1+$B$2)^R10),0)</f>
        <v>#DIV/0!</v>
      </c>
      <c r="S64" s="262" t="e">
        <f>IF(MOD(S10,Input!$G$65)=0,($D$64*(1+$B$2)^S10),0)</f>
        <v>#DIV/0!</v>
      </c>
      <c r="T64" s="262" t="e">
        <f>IF(MOD(T10,Input!$G$65)=0,($D$64*(1+$B$2)^T10),0)</f>
        <v>#DIV/0!</v>
      </c>
      <c r="U64" s="262" t="e">
        <f>IF(MOD(U10,Input!$G$65)=0,($D$64*(1+$B$2)^U10),0)</f>
        <v>#DIV/0!</v>
      </c>
      <c r="V64" s="262" t="e">
        <f>IF(MOD(V10,Input!$G$65)=0,($D$64*(1+$B$2)^V10),0)</f>
        <v>#DIV/0!</v>
      </c>
      <c r="W64" s="262" t="e">
        <f>IF(MOD(W10,Input!$G$65)=0,($D$64*(1+$B$2)^W10),0)</f>
        <v>#DIV/0!</v>
      </c>
      <c r="X64" s="262" t="e">
        <f>IF(MOD(X10,Input!$G$65)=0,($D$64*(1+$B$2)^X10),0)</f>
        <v>#DIV/0!</v>
      </c>
      <c r="Y64" s="262" t="e">
        <f>IF(MOD(Y10,Input!$G$65)=0,($D$64*(1+$B$2)^Y10),0)</f>
        <v>#DIV/0!</v>
      </c>
      <c r="Z64" s="262" t="e">
        <f>IF(MOD(Z10,Input!$G$65)=0,($D$64*(1+$B$2)^Z10),0)</f>
        <v>#DIV/0!</v>
      </c>
      <c r="AA64" s="262" t="e">
        <f>IF(MOD(AA10,Input!$G$65)=0,($D$64*(1+$B$2)^AA10),0)</f>
        <v>#DIV/0!</v>
      </c>
      <c r="AB64" s="262" t="e">
        <f>IF(MOD(AB10,Input!$G$65)=0,($D$64*(1+$B$2)^AB10),0)</f>
        <v>#DIV/0!</v>
      </c>
      <c r="AC64" s="262" t="e">
        <f>IF(MOD(AC10,Input!$G$65)=0,($D$64*(1+$B$2)^AC10),0)</f>
        <v>#DIV/0!</v>
      </c>
      <c r="AD64" s="255"/>
    </row>
    <row r="65" spans="1:30" ht="14.25" x14ac:dyDescent="0.2">
      <c r="A65" s="257" t="str">
        <f>Input!C66</f>
        <v>Water storage</v>
      </c>
      <c r="B65" s="254"/>
      <c r="C65" s="254" t="str">
        <f>IF(Input!$E$8="","",Input!$E$8)</f>
        <v/>
      </c>
      <c r="D65" s="254">
        <f>Input!E66</f>
        <v>0</v>
      </c>
      <c r="E65" s="262" t="e">
        <f>IF(MOD(E10,Input!$G$66)=0,($D$65*(1+$B$2)^E10),0)</f>
        <v>#DIV/0!</v>
      </c>
      <c r="F65" s="262" t="e">
        <f>IF(MOD(F10,Input!$G$66)=0,($D$65*(1+$B$2)^F10),0)</f>
        <v>#DIV/0!</v>
      </c>
      <c r="G65" s="262" t="e">
        <f>IF(MOD(G10,Input!$G$66)=0,($D$65*(1+$B$2)^G10),0)</f>
        <v>#DIV/0!</v>
      </c>
      <c r="H65" s="262" t="e">
        <f>IF(MOD(H10,Input!$G$66)=0,($D$65*(1+$B$2)^H10),0)</f>
        <v>#DIV/0!</v>
      </c>
      <c r="I65" s="262" t="e">
        <f>IF(MOD(I10,Input!$G$66)=0,($D$65*(1+$B$2)^I10),0)</f>
        <v>#DIV/0!</v>
      </c>
      <c r="J65" s="262" t="e">
        <f>IF(MOD(J10,Input!$G$66)=0,($D$65*(1+$B$2)^J10),0)</f>
        <v>#DIV/0!</v>
      </c>
      <c r="K65" s="262" t="e">
        <f>IF(MOD(K10,Input!$G$66)=0,($D$65*(1+$B$2)^K10),0)</f>
        <v>#DIV/0!</v>
      </c>
      <c r="L65" s="262" t="e">
        <f>IF(MOD(L10,Input!$G$66)=0,($D$65*(1+$B$2)^L10),0)</f>
        <v>#DIV/0!</v>
      </c>
      <c r="M65" s="262" t="e">
        <f>IF(MOD(M10,Input!$G$66)=0,($D$65*(1+$B$2)^M10),0)</f>
        <v>#DIV/0!</v>
      </c>
      <c r="N65" s="262" t="e">
        <f>IF(MOD(N10,Input!$G$66)=0,($D$65*(1+$B$2)^N10),0)</f>
        <v>#DIV/0!</v>
      </c>
      <c r="O65" s="262" t="e">
        <f>IF(MOD(O10,Input!$G$66)=0,($D$65*(1+$B$2)^O10),0)</f>
        <v>#DIV/0!</v>
      </c>
      <c r="P65" s="262" t="e">
        <f>IF(MOD(P10,Input!$G$66)=0,($D$65*(1+$B$2)^P10),0)</f>
        <v>#DIV/0!</v>
      </c>
      <c r="Q65" s="262" t="e">
        <f>IF(MOD(Q10,Input!$G$66)=0,($D$65*(1+$B$2)^Q10),0)</f>
        <v>#DIV/0!</v>
      </c>
      <c r="R65" s="262" t="e">
        <f>IF(MOD(R10,Input!$G$66)=0,($D$65*(1+$B$2)^R10),0)</f>
        <v>#DIV/0!</v>
      </c>
      <c r="S65" s="262" t="e">
        <f>IF(MOD(S10,Input!$G$66)=0,($D$65*(1+$B$2)^S10),0)</f>
        <v>#DIV/0!</v>
      </c>
      <c r="T65" s="262" t="e">
        <f>IF(MOD(T10,Input!$G$66)=0,($D$65*(1+$B$2)^T10),0)</f>
        <v>#DIV/0!</v>
      </c>
      <c r="U65" s="262" t="e">
        <f>IF(MOD(U10,Input!$G$66)=0,($D$65*(1+$B$2)^U10),0)</f>
        <v>#DIV/0!</v>
      </c>
      <c r="V65" s="262" t="e">
        <f>IF(MOD(V10,Input!$G$66)=0,($D$65*(1+$B$2)^V10),0)</f>
        <v>#DIV/0!</v>
      </c>
      <c r="W65" s="262" t="e">
        <f>IF(MOD(W10,Input!$G$66)=0,($D$65*(1+$B$2)^W10),0)</f>
        <v>#DIV/0!</v>
      </c>
      <c r="X65" s="262" t="e">
        <f>IF(MOD(X10,Input!$G$66)=0,($D$65*(1+$B$2)^X10),0)</f>
        <v>#DIV/0!</v>
      </c>
      <c r="Y65" s="262" t="e">
        <f>IF(MOD(Y10,Input!$G$66)=0,($D$65*(1+$B$2)^Y10),0)</f>
        <v>#DIV/0!</v>
      </c>
      <c r="Z65" s="262" t="e">
        <f>IF(MOD(Z10,Input!$G$66)=0,($D$65*(1+$B$2)^Z10),0)</f>
        <v>#DIV/0!</v>
      </c>
      <c r="AA65" s="262" t="e">
        <f>IF(MOD(AA10,Input!$G$66)=0,($D$65*(1+$B$2)^AA10),0)</f>
        <v>#DIV/0!</v>
      </c>
      <c r="AB65" s="262" t="e">
        <f>IF(MOD(AB10,Input!$G$66)=0,($D$65*(1+$B$2)^AB10),0)</f>
        <v>#DIV/0!</v>
      </c>
      <c r="AC65" s="262" t="e">
        <f>IF(MOD(AC10,Input!$G$66)=0,($D$65*(1+$B$2)^AC10),0)</f>
        <v>#DIV/0!</v>
      </c>
      <c r="AD65" s="255"/>
    </row>
    <row r="66" spans="1:30" ht="14.25" x14ac:dyDescent="0.2">
      <c r="A66" s="258" t="s">
        <v>3</v>
      </c>
      <c r="B66" s="254"/>
      <c r="C66" s="254" t="str">
        <f>IF(Input!$E$8="","",Input!$E$8)</f>
        <v/>
      </c>
      <c r="D66" s="254">
        <f>Input!E67</f>
        <v>0</v>
      </c>
      <c r="E66" s="262" t="e">
        <f>IF(MOD(E10,Input!$G$67)=0,($D$66*(1+$B$2)^E10),0)</f>
        <v>#DIV/0!</v>
      </c>
      <c r="F66" s="262" t="e">
        <f>IF(MOD(F10,Input!$G$67)=0,($D$66*(1+$B$2)^F10),0)</f>
        <v>#DIV/0!</v>
      </c>
      <c r="G66" s="262" t="e">
        <f>IF(MOD(G10,Input!$G$67)=0,($D$66*(1+$B$2)^G10),0)</f>
        <v>#DIV/0!</v>
      </c>
      <c r="H66" s="262" t="e">
        <f>IF(MOD(H10,Input!$G$67)=0,($D$66*(1+$B$2)^H10),0)</f>
        <v>#DIV/0!</v>
      </c>
      <c r="I66" s="262" t="e">
        <f>IF(MOD(I10,Input!$G$67)=0,($D$66*(1+$B$2)^I10),0)</f>
        <v>#DIV/0!</v>
      </c>
      <c r="J66" s="262" t="e">
        <f>IF(MOD(J10,Input!$G$67)=0,($D$66*(1+$B$2)^J10),0)</f>
        <v>#DIV/0!</v>
      </c>
      <c r="K66" s="262" t="e">
        <f>IF(MOD(K10,Input!$G$67)=0,($D$66*(1+$B$2)^K10),0)</f>
        <v>#DIV/0!</v>
      </c>
      <c r="L66" s="262" t="e">
        <f>IF(MOD(L10,Input!$G$67)=0,($D$66*(1+$B$2)^L10),0)</f>
        <v>#DIV/0!</v>
      </c>
      <c r="M66" s="262" t="e">
        <f>IF(MOD(M10,Input!$G$67)=0,($D$66*(1+$B$2)^M10),0)</f>
        <v>#DIV/0!</v>
      </c>
      <c r="N66" s="262" t="e">
        <f>IF(MOD(N10,Input!$G$67)=0,($D$66*(1+$B$2)^N10),0)</f>
        <v>#DIV/0!</v>
      </c>
      <c r="O66" s="262" t="e">
        <f>IF(MOD(O10,Input!$G$67)=0,($D$66*(1+$B$2)^O10),0)</f>
        <v>#DIV/0!</v>
      </c>
      <c r="P66" s="262" t="e">
        <f>IF(MOD(P10,Input!$G$67)=0,($D$66*(1+$B$2)^P10),0)</f>
        <v>#DIV/0!</v>
      </c>
      <c r="Q66" s="262" t="e">
        <f>IF(MOD(Q10,Input!$G$67)=0,($D$66*(1+$B$2)^Q10),0)</f>
        <v>#DIV/0!</v>
      </c>
      <c r="R66" s="262" t="e">
        <f>IF(MOD(R10,Input!$G$67)=0,($D$66*(1+$B$2)^R10),0)</f>
        <v>#DIV/0!</v>
      </c>
      <c r="S66" s="262" t="e">
        <f>IF(MOD(S10,Input!$G$67)=0,($D$66*(1+$B$2)^S10),0)</f>
        <v>#DIV/0!</v>
      </c>
      <c r="T66" s="262" t="e">
        <f>IF(MOD(T10,Input!$G$67)=0,($D$66*(1+$B$2)^T10),0)</f>
        <v>#DIV/0!</v>
      </c>
      <c r="U66" s="262" t="e">
        <f>IF(MOD(U10,Input!$G$67)=0,($D$66*(1+$B$2)^U10),0)</f>
        <v>#DIV/0!</v>
      </c>
      <c r="V66" s="262" t="e">
        <f>IF(MOD(V10,Input!$G$67)=0,($D$66*(1+$B$2)^V10),0)</f>
        <v>#DIV/0!</v>
      </c>
      <c r="W66" s="262" t="e">
        <f>IF(MOD(W10,Input!$G$67)=0,($D$66*(1+$B$2)^W10),0)</f>
        <v>#DIV/0!</v>
      </c>
      <c r="X66" s="262" t="e">
        <f>IF(MOD(X10,Input!$G$67)=0,($D$66*(1+$B$2)^X10),0)</f>
        <v>#DIV/0!</v>
      </c>
      <c r="Y66" s="262" t="e">
        <f>IF(MOD(Y10,Input!$G$67)=0,($D$66*(1+$B$2)^Y10),0)</f>
        <v>#DIV/0!</v>
      </c>
      <c r="Z66" s="262" t="e">
        <f>IF(MOD(Z10,Input!$G$67)=0,($D$66*(1+$B$2)^Z10),0)</f>
        <v>#DIV/0!</v>
      </c>
      <c r="AA66" s="262" t="e">
        <f>IF(MOD(AA10,Input!$G$67)=0,($D$66*(1+$B$2)^AA10),0)</f>
        <v>#DIV/0!</v>
      </c>
      <c r="AB66" s="262" t="e">
        <f>IF(MOD(AB10,Input!$G$67)=0,($D$66*(1+$B$2)^AB10),0)</f>
        <v>#DIV/0!</v>
      </c>
      <c r="AC66" s="262" t="e">
        <f>IF(MOD(AC10,Input!$G$67)=0,($D$66*(1+$B$2)^AC10),0)</f>
        <v>#DIV/0!</v>
      </c>
      <c r="AD66" s="255"/>
    </row>
    <row r="67" spans="1:30" ht="14.25" x14ac:dyDescent="0.2">
      <c r="A67" s="258" t="s">
        <v>2</v>
      </c>
      <c r="B67" s="254"/>
      <c r="C67" s="254" t="str">
        <f>IF(Input!$E$8="","",Input!$E$8)</f>
        <v/>
      </c>
      <c r="D67" s="254">
        <f>Input!E68</f>
        <v>0</v>
      </c>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5"/>
    </row>
    <row r="68" spans="1:30" ht="14.25" x14ac:dyDescent="0.2">
      <c r="A68" s="258" t="s">
        <v>0</v>
      </c>
      <c r="B68" s="254"/>
      <c r="C68" s="254" t="str">
        <f>IF(Input!$E$8="","",Input!$E$8)</f>
        <v/>
      </c>
      <c r="D68" s="254">
        <f>Input!E69</f>
        <v>0</v>
      </c>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5"/>
    </row>
    <row r="69" spans="1:30" ht="14.25" x14ac:dyDescent="0.2">
      <c r="A69" s="258" t="s">
        <v>64</v>
      </c>
      <c r="B69" s="254"/>
      <c r="C69" s="254" t="str">
        <f>IF(Input!$E$8="","",Input!$E$8)</f>
        <v/>
      </c>
      <c r="D69" s="254">
        <f>Input!E70</f>
        <v>0</v>
      </c>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5"/>
    </row>
    <row r="70" spans="1:30" x14ac:dyDescent="0.2">
      <c r="A70" s="259" t="s">
        <v>96</v>
      </c>
      <c r="B70" s="254"/>
      <c r="C70" s="260" t="str">
        <f>IF(Input!$E$8="","",Input!$E$8)</f>
        <v/>
      </c>
      <c r="D70" s="260">
        <v>0</v>
      </c>
      <c r="E70" s="261">
        <f>IF(E10&lt;='Loan Repayment Grid'!Loan_Years,'Loan Repayment Grid'!Scheduled_Monthly_Payment,0)</f>
        <v>0</v>
      </c>
      <c r="F70" s="261">
        <f>IF(F10&lt;='Loan Repayment Grid'!Loan_Years,'Loan Repayment Grid'!Scheduled_Monthly_Payment,0)</f>
        <v>0</v>
      </c>
      <c r="G70" s="261">
        <f>IF(G10&lt;='Loan Repayment Grid'!Loan_Years,'Loan Repayment Grid'!Scheduled_Monthly_Payment,0)</f>
        <v>0</v>
      </c>
      <c r="H70" s="261">
        <f>IF(H10&lt;='Loan Repayment Grid'!Loan_Years,'Loan Repayment Grid'!Scheduled_Monthly_Payment,0)</f>
        <v>0</v>
      </c>
      <c r="I70" s="261">
        <f>IF(I10&lt;='Loan Repayment Grid'!Loan_Years,'Loan Repayment Grid'!Scheduled_Monthly_Payment,0)</f>
        <v>0</v>
      </c>
      <c r="J70" s="261">
        <f>IF(J10&lt;='Loan Repayment Grid'!Loan_Years,'Loan Repayment Grid'!Scheduled_Monthly_Payment,0)</f>
        <v>0</v>
      </c>
      <c r="K70" s="261">
        <f>IF(K10&lt;='Loan Repayment Grid'!Loan_Years,'Loan Repayment Grid'!Scheduled_Monthly_Payment,0)</f>
        <v>0</v>
      </c>
      <c r="L70" s="261">
        <f>IF(L10&lt;='Loan Repayment Grid'!Loan_Years,'Loan Repayment Grid'!Scheduled_Monthly_Payment,0)</f>
        <v>0</v>
      </c>
      <c r="M70" s="261">
        <f>IF(M10&lt;='Loan Repayment Grid'!Loan_Years,'Loan Repayment Grid'!Scheduled_Monthly_Payment,0)</f>
        <v>0</v>
      </c>
      <c r="N70" s="261">
        <f>IF(N10&lt;='Loan Repayment Grid'!Loan_Years,'Loan Repayment Grid'!Scheduled_Monthly_Payment,0)</f>
        <v>0</v>
      </c>
      <c r="O70" s="261">
        <f>IF(O10&lt;='Loan Repayment Grid'!Loan_Years,'Loan Repayment Grid'!Scheduled_Monthly_Payment,0)</f>
        <v>0</v>
      </c>
      <c r="P70" s="261">
        <f>IF(P10&lt;='Loan Repayment Grid'!Loan_Years,'Loan Repayment Grid'!Scheduled_Monthly_Payment,0)</f>
        <v>0</v>
      </c>
      <c r="Q70" s="261">
        <f>IF(Q10&lt;='Loan Repayment Grid'!Loan_Years,'Loan Repayment Grid'!Scheduled_Monthly_Payment,0)</f>
        <v>0</v>
      </c>
      <c r="R70" s="261">
        <f>IF(R10&lt;='Loan Repayment Grid'!Loan_Years,'Loan Repayment Grid'!Scheduled_Monthly_Payment,0)</f>
        <v>0</v>
      </c>
      <c r="S70" s="261">
        <f>IF(S10&lt;='Loan Repayment Grid'!Loan_Years,'Loan Repayment Grid'!Scheduled_Monthly_Payment,0)</f>
        <v>0</v>
      </c>
      <c r="T70" s="261">
        <f>IF(T10&lt;='Loan Repayment Grid'!Loan_Years,'Loan Repayment Grid'!Scheduled_Monthly_Payment,0)</f>
        <v>0</v>
      </c>
      <c r="U70" s="261">
        <f>IF(U10&lt;='Loan Repayment Grid'!Loan_Years,'Loan Repayment Grid'!Scheduled_Monthly_Payment,0)</f>
        <v>0</v>
      </c>
      <c r="V70" s="261">
        <f>IF(V10&lt;='Loan Repayment Grid'!Loan_Years,'Loan Repayment Grid'!Scheduled_Monthly_Payment,0)</f>
        <v>0</v>
      </c>
      <c r="W70" s="261">
        <f>IF(W10&lt;='Loan Repayment Grid'!Loan_Years,'Loan Repayment Grid'!Scheduled_Monthly_Payment,0)</f>
        <v>0</v>
      </c>
      <c r="X70" s="261">
        <f>IF(X10&lt;='Loan Repayment Grid'!Loan_Years,'Loan Repayment Grid'!Scheduled_Monthly_Payment,0)</f>
        <v>0</v>
      </c>
      <c r="Y70" s="261">
        <f>IF(Y10&lt;='Loan Repayment Grid'!Loan_Years,'Loan Repayment Grid'!Scheduled_Monthly_Payment,0)</f>
        <v>0</v>
      </c>
      <c r="Z70" s="261">
        <f>IF(Z10&lt;='Loan Repayment Grid'!Loan_Years,'Loan Repayment Grid'!Scheduled_Monthly_Payment,0)</f>
        <v>0</v>
      </c>
      <c r="AA70" s="261">
        <f>IF(AA10&lt;='Loan Repayment Grid'!Loan_Years,'Loan Repayment Grid'!Scheduled_Monthly_Payment,0)</f>
        <v>0</v>
      </c>
      <c r="AB70" s="261">
        <f>IF(AB10&lt;='Loan Repayment Grid'!Loan_Years,'Loan Repayment Grid'!Scheduled_Monthly_Payment,0)</f>
        <v>0</v>
      </c>
      <c r="AC70" s="261">
        <f>IF(AC10&lt;='Loan Repayment Grid'!Loan_Years,'Loan Repayment Grid'!Scheduled_Monthly_Payment,0)</f>
        <v>0</v>
      </c>
      <c r="AD70" s="255"/>
    </row>
    <row r="71" spans="1:30" x14ac:dyDescent="0.2">
      <c r="A71" s="259" t="s">
        <v>127</v>
      </c>
      <c r="B71" s="254"/>
      <c r="C71" s="254" t="str">
        <f>IF(Input!$E$8="","",Input!$E$8)</f>
        <v/>
      </c>
      <c r="D71" s="254">
        <v>0</v>
      </c>
      <c r="E71" s="254" t="e">
        <f>Input!E75</f>
        <v>#DIV/0!</v>
      </c>
      <c r="F71" s="262" t="e">
        <f>E71*(1+(1*$B$6))</f>
        <v>#DIV/0!</v>
      </c>
      <c r="G71" s="262" t="e">
        <f>F71*(1+(1*$B$6))</f>
        <v>#DIV/0!</v>
      </c>
      <c r="H71" s="262" t="e">
        <f t="shared" ref="H71:AC71" si="9">G71*(1+(1*$B$6))</f>
        <v>#DIV/0!</v>
      </c>
      <c r="I71" s="262" t="e">
        <f t="shared" si="9"/>
        <v>#DIV/0!</v>
      </c>
      <c r="J71" s="262" t="e">
        <f t="shared" si="9"/>
        <v>#DIV/0!</v>
      </c>
      <c r="K71" s="262" t="e">
        <f t="shared" si="9"/>
        <v>#DIV/0!</v>
      </c>
      <c r="L71" s="262" t="e">
        <f t="shared" si="9"/>
        <v>#DIV/0!</v>
      </c>
      <c r="M71" s="262" t="e">
        <f t="shared" si="9"/>
        <v>#DIV/0!</v>
      </c>
      <c r="N71" s="262" t="e">
        <f t="shared" si="9"/>
        <v>#DIV/0!</v>
      </c>
      <c r="O71" s="262" t="e">
        <f t="shared" si="9"/>
        <v>#DIV/0!</v>
      </c>
      <c r="P71" s="262" t="e">
        <f t="shared" si="9"/>
        <v>#DIV/0!</v>
      </c>
      <c r="Q71" s="262" t="e">
        <f t="shared" si="9"/>
        <v>#DIV/0!</v>
      </c>
      <c r="R71" s="262" t="e">
        <f t="shared" si="9"/>
        <v>#DIV/0!</v>
      </c>
      <c r="S71" s="262" t="e">
        <f t="shared" si="9"/>
        <v>#DIV/0!</v>
      </c>
      <c r="T71" s="262" t="e">
        <f t="shared" si="9"/>
        <v>#DIV/0!</v>
      </c>
      <c r="U71" s="262" t="e">
        <f t="shared" si="9"/>
        <v>#DIV/0!</v>
      </c>
      <c r="V71" s="262" t="e">
        <f t="shared" si="9"/>
        <v>#DIV/0!</v>
      </c>
      <c r="W71" s="262" t="e">
        <f t="shared" si="9"/>
        <v>#DIV/0!</v>
      </c>
      <c r="X71" s="262" t="e">
        <f t="shared" si="9"/>
        <v>#DIV/0!</v>
      </c>
      <c r="Y71" s="262" t="e">
        <f t="shared" si="9"/>
        <v>#DIV/0!</v>
      </c>
      <c r="Z71" s="262" t="e">
        <f t="shared" si="9"/>
        <v>#DIV/0!</v>
      </c>
      <c r="AA71" s="262" t="e">
        <f t="shared" si="9"/>
        <v>#DIV/0!</v>
      </c>
      <c r="AB71" s="262" t="e">
        <f t="shared" si="9"/>
        <v>#DIV/0!</v>
      </c>
      <c r="AC71" s="262" t="e">
        <f t="shared" si="9"/>
        <v>#DIV/0!</v>
      </c>
      <c r="AD71" s="255"/>
    </row>
    <row r="72" spans="1:30" x14ac:dyDescent="0.2">
      <c r="A72" s="256" t="s">
        <v>20</v>
      </c>
      <c r="B72" s="254"/>
      <c r="C72" s="254" t="str">
        <f>IF(Input!$E$8="","",Input!$E$8)</f>
        <v/>
      </c>
      <c r="D72" s="254">
        <v>0</v>
      </c>
      <c r="E72" s="263">
        <f>SUM(Input!E76:E77)</f>
        <v>0</v>
      </c>
      <c r="F72" s="262">
        <f t="shared" ref="F72:AC72" si="10">E72*(1+(1*$B$2))</f>
        <v>0</v>
      </c>
      <c r="G72" s="262">
        <f t="shared" si="10"/>
        <v>0</v>
      </c>
      <c r="H72" s="262">
        <f t="shared" si="10"/>
        <v>0</v>
      </c>
      <c r="I72" s="262">
        <f t="shared" si="10"/>
        <v>0</v>
      </c>
      <c r="J72" s="262">
        <f t="shared" si="10"/>
        <v>0</v>
      </c>
      <c r="K72" s="262">
        <f t="shared" si="10"/>
        <v>0</v>
      </c>
      <c r="L72" s="262">
        <f t="shared" si="10"/>
        <v>0</v>
      </c>
      <c r="M72" s="262">
        <f t="shared" si="10"/>
        <v>0</v>
      </c>
      <c r="N72" s="262">
        <f t="shared" si="10"/>
        <v>0</v>
      </c>
      <c r="O72" s="262">
        <f t="shared" si="10"/>
        <v>0</v>
      </c>
      <c r="P72" s="262">
        <f t="shared" si="10"/>
        <v>0</v>
      </c>
      <c r="Q72" s="262">
        <f t="shared" si="10"/>
        <v>0</v>
      </c>
      <c r="R72" s="262">
        <f t="shared" si="10"/>
        <v>0</v>
      </c>
      <c r="S72" s="262">
        <f t="shared" si="10"/>
        <v>0</v>
      </c>
      <c r="T72" s="262">
        <f t="shared" si="10"/>
        <v>0</v>
      </c>
      <c r="U72" s="262">
        <f t="shared" si="10"/>
        <v>0</v>
      </c>
      <c r="V72" s="262">
        <f t="shared" si="10"/>
        <v>0</v>
      </c>
      <c r="W72" s="262">
        <f t="shared" si="10"/>
        <v>0</v>
      </c>
      <c r="X72" s="262">
        <f t="shared" si="10"/>
        <v>0</v>
      </c>
      <c r="Y72" s="262">
        <f t="shared" si="10"/>
        <v>0</v>
      </c>
      <c r="Z72" s="262">
        <f t="shared" si="10"/>
        <v>0</v>
      </c>
      <c r="AA72" s="262">
        <f t="shared" si="10"/>
        <v>0</v>
      </c>
      <c r="AB72" s="262">
        <f t="shared" si="10"/>
        <v>0</v>
      </c>
      <c r="AC72" s="262">
        <f t="shared" si="10"/>
        <v>0</v>
      </c>
      <c r="AD72" s="255"/>
    </row>
    <row r="73" spans="1:30" x14ac:dyDescent="0.2">
      <c r="A73" s="256"/>
      <c r="B73" s="254"/>
      <c r="C73" s="254"/>
      <c r="D73" s="254"/>
      <c r="E73" s="263"/>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5"/>
    </row>
    <row r="74" spans="1:30" x14ac:dyDescent="0.2">
      <c r="A74" s="256"/>
      <c r="B74" s="254"/>
      <c r="C74" s="254"/>
      <c r="D74" s="254"/>
      <c r="E74" s="263"/>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5"/>
    </row>
    <row r="75" spans="1:30" x14ac:dyDescent="0.2">
      <c r="A75" s="256" t="s">
        <v>21</v>
      </c>
      <c r="B75" s="254"/>
      <c r="C75" s="254" t="str">
        <f>IF(Input!$E$8="","",Input!$E$8)</f>
        <v/>
      </c>
      <c r="D75" s="254">
        <f>SUM(D61:D69)</f>
        <v>0</v>
      </c>
      <c r="E75" s="262" t="e">
        <f>E71+E72+SUMIF(E61:E70,"&lt;1E+307")</f>
        <v>#DIV/0!</v>
      </c>
      <c r="F75" s="262" t="e">
        <f t="shared" ref="F75:AC75" si="11">F71+F72+SUMIF(F61:F70,"&lt;1E+307")</f>
        <v>#DIV/0!</v>
      </c>
      <c r="G75" s="262" t="e">
        <f t="shared" si="11"/>
        <v>#DIV/0!</v>
      </c>
      <c r="H75" s="262" t="e">
        <f t="shared" si="11"/>
        <v>#DIV/0!</v>
      </c>
      <c r="I75" s="262" t="e">
        <f t="shared" si="11"/>
        <v>#DIV/0!</v>
      </c>
      <c r="J75" s="262" t="e">
        <f t="shared" si="11"/>
        <v>#DIV/0!</v>
      </c>
      <c r="K75" s="262" t="e">
        <f t="shared" si="11"/>
        <v>#DIV/0!</v>
      </c>
      <c r="L75" s="262" t="e">
        <f t="shared" si="11"/>
        <v>#DIV/0!</v>
      </c>
      <c r="M75" s="262" t="e">
        <f t="shared" si="11"/>
        <v>#DIV/0!</v>
      </c>
      <c r="N75" s="262" t="e">
        <f t="shared" si="11"/>
        <v>#DIV/0!</v>
      </c>
      <c r="O75" s="262" t="e">
        <f t="shared" si="11"/>
        <v>#DIV/0!</v>
      </c>
      <c r="P75" s="262" t="e">
        <f t="shared" si="11"/>
        <v>#DIV/0!</v>
      </c>
      <c r="Q75" s="262" t="e">
        <f t="shared" si="11"/>
        <v>#DIV/0!</v>
      </c>
      <c r="R75" s="262" t="e">
        <f t="shared" si="11"/>
        <v>#DIV/0!</v>
      </c>
      <c r="S75" s="262" t="e">
        <f t="shared" si="11"/>
        <v>#DIV/0!</v>
      </c>
      <c r="T75" s="262" t="e">
        <f t="shared" si="11"/>
        <v>#DIV/0!</v>
      </c>
      <c r="U75" s="262" t="e">
        <f t="shared" si="11"/>
        <v>#DIV/0!</v>
      </c>
      <c r="V75" s="262" t="e">
        <f t="shared" si="11"/>
        <v>#DIV/0!</v>
      </c>
      <c r="W75" s="262" t="e">
        <f t="shared" si="11"/>
        <v>#DIV/0!</v>
      </c>
      <c r="X75" s="262" t="e">
        <f t="shared" si="11"/>
        <v>#DIV/0!</v>
      </c>
      <c r="Y75" s="262" t="e">
        <f t="shared" si="11"/>
        <v>#DIV/0!</v>
      </c>
      <c r="Z75" s="262" t="e">
        <f t="shared" si="11"/>
        <v>#DIV/0!</v>
      </c>
      <c r="AA75" s="262" t="e">
        <f t="shared" si="11"/>
        <v>#DIV/0!</v>
      </c>
      <c r="AB75" s="262" t="e">
        <f t="shared" si="11"/>
        <v>#DIV/0!</v>
      </c>
      <c r="AC75" s="262" t="e">
        <f t="shared" si="11"/>
        <v>#DIV/0!</v>
      </c>
      <c r="AD75" s="255"/>
    </row>
    <row r="76" spans="1:30" x14ac:dyDescent="0.2">
      <c r="A76" s="256"/>
      <c r="B76" s="254"/>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5"/>
    </row>
    <row r="77" spans="1:30" x14ac:dyDescent="0.2">
      <c r="A77" s="256"/>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5"/>
    </row>
    <row r="78" spans="1:30" x14ac:dyDescent="0.2">
      <c r="A78" s="256" t="s">
        <v>22</v>
      </c>
      <c r="B78" s="254"/>
      <c r="C78" s="254" t="str">
        <f>IF(Input!$E$8="","",Input!$E$8)</f>
        <v/>
      </c>
      <c r="D78" s="262">
        <f>D13-D83</f>
        <v>0</v>
      </c>
      <c r="E78" s="262" t="e">
        <f t="shared" ref="E78:AC78" si="12">E13-E83</f>
        <v>#DIV/0!</v>
      </c>
      <c r="F78" s="262" t="e">
        <f t="shared" si="12"/>
        <v>#DIV/0!</v>
      </c>
      <c r="G78" s="262" t="e">
        <f t="shared" si="12"/>
        <v>#DIV/0!</v>
      </c>
      <c r="H78" s="262" t="e">
        <f t="shared" si="12"/>
        <v>#DIV/0!</v>
      </c>
      <c r="I78" s="262" t="e">
        <f t="shared" si="12"/>
        <v>#DIV/0!</v>
      </c>
      <c r="J78" s="262" t="e">
        <f t="shared" si="12"/>
        <v>#DIV/0!</v>
      </c>
      <c r="K78" s="262" t="e">
        <f t="shared" si="12"/>
        <v>#DIV/0!</v>
      </c>
      <c r="L78" s="262" t="e">
        <f t="shared" si="12"/>
        <v>#DIV/0!</v>
      </c>
      <c r="M78" s="262" t="e">
        <f t="shared" si="12"/>
        <v>#DIV/0!</v>
      </c>
      <c r="N78" s="262" t="e">
        <f t="shared" si="12"/>
        <v>#DIV/0!</v>
      </c>
      <c r="O78" s="262" t="e">
        <f t="shared" si="12"/>
        <v>#DIV/0!</v>
      </c>
      <c r="P78" s="262" t="e">
        <f t="shared" si="12"/>
        <v>#DIV/0!</v>
      </c>
      <c r="Q78" s="262" t="e">
        <f t="shared" si="12"/>
        <v>#DIV/0!</v>
      </c>
      <c r="R78" s="262" t="e">
        <f t="shared" si="12"/>
        <v>#DIV/0!</v>
      </c>
      <c r="S78" s="262" t="e">
        <f t="shared" si="12"/>
        <v>#DIV/0!</v>
      </c>
      <c r="T78" s="262" t="e">
        <f t="shared" si="12"/>
        <v>#DIV/0!</v>
      </c>
      <c r="U78" s="262" t="e">
        <f t="shared" si="12"/>
        <v>#DIV/0!</v>
      </c>
      <c r="V78" s="262" t="e">
        <f t="shared" si="12"/>
        <v>#DIV/0!</v>
      </c>
      <c r="W78" s="262" t="e">
        <f t="shared" si="12"/>
        <v>#DIV/0!</v>
      </c>
      <c r="X78" s="262" t="e">
        <f t="shared" si="12"/>
        <v>#DIV/0!</v>
      </c>
      <c r="Y78" s="262" t="e">
        <f t="shared" si="12"/>
        <v>#DIV/0!</v>
      </c>
      <c r="Z78" s="262" t="e">
        <f t="shared" si="12"/>
        <v>#DIV/0!</v>
      </c>
      <c r="AA78" s="262" t="e">
        <f t="shared" si="12"/>
        <v>#DIV/0!</v>
      </c>
      <c r="AB78" s="262" t="e">
        <f t="shared" si="12"/>
        <v>#DIV/0!</v>
      </c>
      <c r="AC78" s="262" t="e">
        <f t="shared" si="12"/>
        <v>#DIV/0!</v>
      </c>
      <c r="AD78" s="255"/>
    </row>
    <row r="79" spans="1:30" x14ac:dyDescent="0.2">
      <c r="A79" s="256"/>
      <c r="B79" s="25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5"/>
    </row>
    <row r="80" spans="1:30" x14ac:dyDescent="0.2">
      <c r="A80" s="256"/>
      <c r="B80" s="254"/>
      <c r="C80" s="254"/>
      <c r="D80" s="254" t="str">
        <f>IF(D78&gt;0,"Yes","No")</f>
        <v>No</v>
      </c>
      <c r="E80" s="254" t="e">
        <f t="shared" ref="E80:AC80" si="13">IF(E78&gt;0,"Yes","No")</f>
        <v>#DIV/0!</v>
      </c>
      <c r="F80" s="254" t="e">
        <f t="shared" si="13"/>
        <v>#DIV/0!</v>
      </c>
      <c r="G80" s="254" t="e">
        <f t="shared" si="13"/>
        <v>#DIV/0!</v>
      </c>
      <c r="H80" s="254" t="e">
        <f t="shared" si="13"/>
        <v>#DIV/0!</v>
      </c>
      <c r="I80" s="254" t="e">
        <f t="shared" si="13"/>
        <v>#DIV/0!</v>
      </c>
      <c r="J80" s="254" t="e">
        <f t="shared" si="13"/>
        <v>#DIV/0!</v>
      </c>
      <c r="K80" s="254" t="e">
        <f t="shared" si="13"/>
        <v>#DIV/0!</v>
      </c>
      <c r="L80" s="254" t="e">
        <f t="shared" si="13"/>
        <v>#DIV/0!</v>
      </c>
      <c r="M80" s="254" t="e">
        <f t="shared" si="13"/>
        <v>#DIV/0!</v>
      </c>
      <c r="N80" s="254" t="e">
        <f t="shared" si="13"/>
        <v>#DIV/0!</v>
      </c>
      <c r="O80" s="254" t="e">
        <f t="shared" si="13"/>
        <v>#DIV/0!</v>
      </c>
      <c r="P80" s="254" t="e">
        <f t="shared" si="13"/>
        <v>#DIV/0!</v>
      </c>
      <c r="Q80" s="254" t="e">
        <f t="shared" si="13"/>
        <v>#DIV/0!</v>
      </c>
      <c r="R80" s="254" t="e">
        <f t="shared" si="13"/>
        <v>#DIV/0!</v>
      </c>
      <c r="S80" s="254" t="e">
        <f t="shared" si="13"/>
        <v>#DIV/0!</v>
      </c>
      <c r="T80" s="254" t="e">
        <f t="shared" si="13"/>
        <v>#DIV/0!</v>
      </c>
      <c r="U80" s="254" t="e">
        <f t="shared" si="13"/>
        <v>#DIV/0!</v>
      </c>
      <c r="V80" s="254" t="e">
        <f t="shared" si="13"/>
        <v>#DIV/0!</v>
      </c>
      <c r="W80" s="254" t="e">
        <f t="shared" si="13"/>
        <v>#DIV/0!</v>
      </c>
      <c r="X80" s="254" t="e">
        <f t="shared" si="13"/>
        <v>#DIV/0!</v>
      </c>
      <c r="Y80" s="254" t="e">
        <f t="shared" si="13"/>
        <v>#DIV/0!</v>
      </c>
      <c r="Z80" s="254" t="e">
        <f t="shared" si="13"/>
        <v>#DIV/0!</v>
      </c>
      <c r="AA80" s="254" t="e">
        <f t="shared" si="13"/>
        <v>#DIV/0!</v>
      </c>
      <c r="AB80" s="254" t="e">
        <f t="shared" si="13"/>
        <v>#DIV/0!</v>
      </c>
      <c r="AC80" s="254" t="e">
        <f t="shared" si="13"/>
        <v>#DIV/0!</v>
      </c>
      <c r="AD80" s="255"/>
    </row>
    <row r="81" spans="1:30" x14ac:dyDescent="0.2">
      <c r="A81" s="264" t="s">
        <v>123</v>
      </c>
      <c r="B81" s="254" t="e">
        <f>IF(AC78&lt;0,"no payback",COUNTIF(D78:AC78,"&lt;0"))</f>
        <v>#DIV/0!</v>
      </c>
      <c r="C81" s="254" t="s">
        <v>122</v>
      </c>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55"/>
    </row>
    <row r="82" spans="1:30" x14ac:dyDescent="0.2">
      <c r="A82" s="264"/>
      <c r="B82" s="262"/>
      <c r="C82" s="254"/>
      <c r="D82" s="254"/>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55"/>
    </row>
    <row r="83" spans="1:30" x14ac:dyDescent="0.2">
      <c r="A83" s="264" t="s">
        <v>29</v>
      </c>
      <c r="B83" s="262" t="e">
        <f>IF($A$84=TRUE,AC84,NA())</f>
        <v>#DIV/0!</v>
      </c>
      <c r="C83" s="254" t="str">
        <f>IF(Input!$E$8="","",Input!$E$8)</f>
        <v/>
      </c>
      <c r="D83" s="262">
        <f t="shared" ref="D83:AC83" si="14">IF($A$84=TRUE,D84,NA())</f>
        <v>0</v>
      </c>
      <c r="E83" s="262" t="e">
        <f t="shared" si="14"/>
        <v>#DIV/0!</v>
      </c>
      <c r="F83" s="262" t="e">
        <f t="shared" si="14"/>
        <v>#DIV/0!</v>
      </c>
      <c r="G83" s="262" t="e">
        <f t="shared" si="14"/>
        <v>#DIV/0!</v>
      </c>
      <c r="H83" s="262" t="e">
        <f t="shared" si="14"/>
        <v>#DIV/0!</v>
      </c>
      <c r="I83" s="262" t="e">
        <f t="shared" si="14"/>
        <v>#DIV/0!</v>
      </c>
      <c r="J83" s="262" t="e">
        <f t="shared" si="14"/>
        <v>#DIV/0!</v>
      </c>
      <c r="K83" s="262" t="e">
        <f t="shared" si="14"/>
        <v>#DIV/0!</v>
      </c>
      <c r="L83" s="262" t="e">
        <f t="shared" si="14"/>
        <v>#DIV/0!</v>
      </c>
      <c r="M83" s="262" t="e">
        <f t="shared" si="14"/>
        <v>#DIV/0!</v>
      </c>
      <c r="N83" s="262" t="e">
        <f t="shared" si="14"/>
        <v>#DIV/0!</v>
      </c>
      <c r="O83" s="262" t="e">
        <f t="shared" si="14"/>
        <v>#DIV/0!</v>
      </c>
      <c r="P83" s="262" t="e">
        <f t="shared" si="14"/>
        <v>#DIV/0!</v>
      </c>
      <c r="Q83" s="262" t="e">
        <f t="shared" si="14"/>
        <v>#DIV/0!</v>
      </c>
      <c r="R83" s="262" t="e">
        <f t="shared" si="14"/>
        <v>#DIV/0!</v>
      </c>
      <c r="S83" s="262" t="e">
        <f t="shared" si="14"/>
        <v>#DIV/0!</v>
      </c>
      <c r="T83" s="262" t="e">
        <f t="shared" si="14"/>
        <v>#DIV/0!</v>
      </c>
      <c r="U83" s="262" t="e">
        <f t="shared" si="14"/>
        <v>#DIV/0!</v>
      </c>
      <c r="V83" s="262" t="e">
        <f t="shared" si="14"/>
        <v>#DIV/0!</v>
      </c>
      <c r="W83" s="262" t="e">
        <f t="shared" si="14"/>
        <v>#DIV/0!</v>
      </c>
      <c r="X83" s="262" t="e">
        <f t="shared" si="14"/>
        <v>#DIV/0!</v>
      </c>
      <c r="Y83" s="262" t="e">
        <f t="shared" si="14"/>
        <v>#DIV/0!</v>
      </c>
      <c r="Z83" s="262" t="e">
        <f t="shared" si="14"/>
        <v>#DIV/0!</v>
      </c>
      <c r="AA83" s="262" t="e">
        <f t="shared" si="14"/>
        <v>#DIV/0!</v>
      </c>
      <c r="AB83" s="262" t="e">
        <f t="shared" si="14"/>
        <v>#DIV/0!</v>
      </c>
      <c r="AC83" s="262" t="e">
        <f t="shared" si="14"/>
        <v>#DIV/0!</v>
      </c>
      <c r="AD83" s="255"/>
    </row>
    <row r="84" spans="1:30" x14ac:dyDescent="0.2">
      <c r="A84" s="256" t="b">
        <v>1</v>
      </c>
      <c r="B84" s="254"/>
      <c r="C84" s="254"/>
      <c r="D84" s="262">
        <f>D75</f>
        <v>0</v>
      </c>
      <c r="E84" s="262" t="e">
        <f>SUM($D$75:E75)</f>
        <v>#DIV/0!</v>
      </c>
      <c r="F84" s="262" t="e">
        <f>SUM($D$75:F75)</f>
        <v>#DIV/0!</v>
      </c>
      <c r="G84" s="262" t="e">
        <f>SUM($D$75:G75)</f>
        <v>#DIV/0!</v>
      </c>
      <c r="H84" s="262" t="e">
        <f>SUM($D$75:H75)</f>
        <v>#DIV/0!</v>
      </c>
      <c r="I84" s="262" t="e">
        <f>SUM($D$75:I75)</f>
        <v>#DIV/0!</v>
      </c>
      <c r="J84" s="262" t="e">
        <f>SUM($D$75:J75)</f>
        <v>#DIV/0!</v>
      </c>
      <c r="K84" s="262" t="e">
        <f>SUM($D$75:K75)</f>
        <v>#DIV/0!</v>
      </c>
      <c r="L84" s="262" t="e">
        <f>SUM($D$75:L75)</f>
        <v>#DIV/0!</v>
      </c>
      <c r="M84" s="262" t="e">
        <f>SUM($D$75:M75)</f>
        <v>#DIV/0!</v>
      </c>
      <c r="N84" s="262" t="e">
        <f>SUM($D$75:N75)</f>
        <v>#DIV/0!</v>
      </c>
      <c r="O84" s="262" t="e">
        <f>SUM($D$75:O75)</f>
        <v>#DIV/0!</v>
      </c>
      <c r="P84" s="262" t="e">
        <f>SUM($D$75:P75)</f>
        <v>#DIV/0!</v>
      </c>
      <c r="Q84" s="262" t="e">
        <f>SUM($D$75:Q75)</f>
        <v>#DIV/0!</v>
      </c>
      <c r="R84" s="262" t="e">
        <f>SUM($D$75:R75)</f>
        <v>#DIV/0!</v>
      </c>
      <c r="S84" s="262" t="e">
        <f>SUM($D$75:S75)</f>
        <v>#DIV/0!</v>
      </c>
      <c r="T84" s="262" t="e">
        <f>SUM($D$75:T75)</f>
        <v>#DIV/0!</v>
      </c>
      <c r="U84" s="262" t="e">
        <f>SUM($D$75:U75)</f>
        <v>#DIV/0!</v>
      </c>
      <c r="V84" s="262" t="e">
        <f>SUM($D$75:V75)</f>
        <v>#DIV/0!</v>
      </c>
      <c r="W84" s="262" t="e">
        <f>SUM($D$75:W75)</f>
        <v>#DIV/0!</v>
      </c>
      <c r="X84" s="262" t="e">
        <f>SUM($D$75:X75)</f>
        <v>#DIV/0!</v>
      </c>
      <c r="Y84" s="262" t="e">
        <f>SUM($D$75:Y75)</f>
        <v>#DIV/0!</v>
      </c>
      <c r="Z84" s="262" t="e">
        <f>SUM($D$75:Z75)</f>
        <v>#DIV/0!</v>
      </c>
      <c r="AA84" s="262" t="e">
        <f>SUM($D$75:AA75)</f>
        <v>#DIV/0!</v>
      </c>
      <c r="AB84" s="262" t="e">
        <f>SUM($D$75:AB75)</f>
        <v>#DIV/0!</v>
      </c>
      <c r="AC84" s="262" t="e">
        <f>SUM($D$75:AC75)</f>
        <v>#DIV/0!</v>
      </c>
      <c r="AD84" s="255"/>
    </row>
    <row r="85" spans="1:30" s="315" customFormat="1" x14ac:dyDescent="0.2">
      <c r="A85" s="256" t="s">
        <v>181</v>
      </c>
      <c r="B85" s="254"/>
      <c r="C85" s="254" t="str">
        <f>IF(Input!$E$8="","",Input!$E$8&amp;" /m3")</f>
        <v/>
      </c>
      <c r="D85" s="266" t="e">
        <f>D75/($B$8*365)</f>
        <v>#DIV/0!</v>
      </c>
      <c r="E85" s="266" t="e">
        <f t="shared" ref="E85:AC85" si="15">E75/($B$8*365)</f>
        <v>#DIV/0!</v>
      </c>
      <c r="F85" s="266" t="e">
        <f t="shared" si="15"/>
        <v>#DIV/0!</v>
      </c>
      <c r="G85" s="266" t="e">
        <f t="shared" si="15"/>
        <v>#DIV/0!</v>
      </c>
      <c r="H85" s="266" t="e">
        <f t="shared" si="15"/>
        <v>#DIV/0!</v>
      </c>
      <c r="I85" s="266" t="e">
        <f t="shared" si="15"/>
        <v>#DIV/0!</v>
      </c>
      <c r="J85" s="266" t="e">
        <f t="shared" si="15"/>
        <v>#DIV/0!</v>
      </c>
      <c r="K85" s="266" t="e">
        <f t="shared" si="15"/>
        <v>#DIV/0!</v>
      </c>
      <c r="L85" s="266" t="e">
        <f t="shared" si="15"/>
        <v>#DIV/0!</v>
      </c>
      <c r="M85" s="266" t="e">
        <f t="shared" si="15"/>
        <v>#DIV/0!</v>
      </c>
      <c r="N85" s="266" t="e">
        <f t="shared" si="15"/>
        <v>#DIV/0!</v>
      </c>
      <c r="O85" s="266" t="e">
        <f t="shared" si="15"/>
        <v>#DIV/0!</v>
      </c>
      <c r="P85" s="266" t="e">
        <f t="shared" si="15"/>
        <v>#DIV/0!</v>
      </c>
      <c r="Q85" s="266" t="e">
        <f t="shared" si="15"/>
        <v>#DIV/0!</v>
      </c>
      <c r="R85" s="266" t="e">
        <f t="shared" si="15"/>
        <v>#DIV/0!</v>
      </c>
      <c r="S85" s="266" t="e">
        <f t="shared" si="15"/>
        <v>#DIV/0!</v>
      </c>
      <c r="T85" s="266" t="e">
        <f t="shared" si="15"/>
        <v>#DIV/0!</v>
      </c>
      <c r="U85" s="266" t="e">
        <f t="shared" si="15"/>
        <v>#DIV/0!</v>
      </c>
      <c r="V85" s="266" t="e">
        <f t="shared" si="15"/>
        <v>#DIV/0!</v>
      </c>
      <c r="W85" s="266" t="e">
        <f t="shared" si="15"/>
        <v>#DIV/0!</v>
      </c>
      <c r="X85" s="266" t="e">
        <f t="shared" si="15"/>
        <v>#DIV/0!</v>
      </c>
      <c r="Y85" s="266" t="e">
        <f t="shared" si="15"/>
        <v>#DIV/0!</v>
      </c>
      <c r="Z85" s="266" t="e">
        <f t="shared" si="15"/>
        <v>#DIV/0!</v>
      </c>
      <c r="AA85" s="266" t="e">
        <f t="shared" si="15"/>
        <v>#DIV/0!</v>
      </c>
      <c r="AB85" s="266" t="e">
        <f t="shared" si="15"/>
        <v>#DIV/0!</v>
      </c>
      <c r="AC85" s="266" t="e">
        <f t="shared" si="15"/>
        <v>#DIV/0!</v>
      </c>
      <c r="AD85" s="255"/>
    </row>
    <row r="86" spans="1:30" x14ac:dyDescent="0.2">
      <c r="A86" s="256" t="s">
        <v>186</v>
      </c>
      <c r="B86" s="266" t="e">
        <f>AVERAGE(D85:AC85)</f>
        <v>#DIV/0!</v>
      </c>
      <c r="C86" s="254" t="str">
        <f>IF(Input!$E$8="","",Input!$E$8&amp;" /m3")</f>
        <v/>
      </c>
      <c r="D86" s="262"/>
      <c r="E86" s="262"/>
      <c r="F86" s="262"/>
      <c r="G86" s="262"/>
      <c r="H86" s="262"/>
      <c r="I86" s="266" t="e">
        <f>AVERAGE(D85:I85)</f>
        <v>#DIV/0!</v>
      </c>
      <c r="J86" s="262"/>
      <c r="K86" s="262"/>
      <c r="L86" s="262"/>
      <c r="M86" s="262"/>
      <c r="N86" s="266" t="e">
        <f>AVERAGE(D85:N85)</f>
        <v>#DIV/0!</v>
      </c>
      <c r="O86" s="262"/>
      <c r="P86" s="262"/>
      <c r="Q86" s="262"/>
      <c r="R86" s="262"/>
      <c r="S86" s="262"/>
      <c r="T86" s="262"/>
      <c r="U86" s="262"/>
      <c r="V86" s="262"/>
      <c r="W86" s="262"/>
      <c r="X86" s="262"/>
      <c r="Y86" s="262"/>
      <c r="Z86" s="262"/>
      <c r="AA86" s="262"/>
      <c r="AB86" s="262"/>
      <c r="AC86" s="262"/>
      <c r="AD86" s="255"/>
    </row>
    <row r="87" spans="1:30" ht="13.5" thickBot="1" x14ac:dyDescent="0.25">
      <c r="A87" s="256"/>
      <c r="B87" s="254"/>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5"/>
    </row>
    <row r="88" spans="1:30" ht="15" x14ac:dyDescent="0.25">
      <c r="A88" s="267" t="s">
        <v>23</v>
      </c>
      <c r="B88" s="466">
        <f>Input!E12</f>
        <v>0</v>
      </c>
      <c r="C88" s="247" t="e">
        <f>NPV(B88,E78:X78)+D78</f>
        <v>#DIV/0!</v>
      </c>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5"/>
    </row>
    <row r="89" spans="1:30" ht="15.75" thickBot="1" x14ac:dyDescent="0.3">
      <c r="A89" s="267" t="s">
        <v>24</v>
      </c>
      <c r="B89" s="467"/>
      <c r="C89" s="248" t="e">
        <f>IRR(D78:X78)</f>
        <v>#VALUE!</v>
      </c>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5"/>
    </row>
    <row r="90" spans="1:30" x14ac:dyDescent="0.2">
      <c r="A90" s="268"/>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9"/>
    </row>
    <row r="92" spans="1:30" x14ac:dyDescent="0.2">
      <c r="B92" s="36"/>
    </row>
    <row r="95" spans="1:30" hidden="1" outlineLevel="1" x14ac:dyDescent="0.2"/>
    <row r="96" spans="1:30" ht="15" hidden="1" outlineLevel="1" x14ac:dyDescent="0.25">
      <c r="N96" s="469" t="s">
        <v>25</v>
      </c>
      <c r="O96" s="470"/>
      <c r="P96" s="460" t="s">
        <v>14</v>
      </c>
      <c r="Q96" s="461"/>
    </row>
    <row r="97" spans="2:17" hidden="1" outlineLevel="1" x14ac:dyDescent="0.2">
      <c r="L97" s="270" t="s">
        <v>26</v>
      </c>
      <c r="N97" s="462">
        <f>C50</f>
        <v>0</v>
      </c>
      <c r="O97" s="463"/>
      <c r="P97" s="464" t="e">
        <f>C88</f>
        <v>#DIV/0!</v>
      </c>
      <c r="Q97" s="465"/>
    </row>
    <row r="98" spans="2:17" hidden="1" outlineLevel="1" x14ac:dyDescent="0.2">
      <c r="L98" s="271"/>
      <c r="N98" s="272"/>
      <c r="O98" s="273"/>
      <c r="P98" s="272"/>
      <c r="Q98" s="273"/>
    </row>
    <row r="99" spans="2:17" hidden="1" outlineLevel="1" x14ac:dyDescent="0.2">
      <c r="L99" s="274" t="s">
        <v>9</v>
      </c>
      <c r="N99" s="275" t="s">
        <v>27</v>
      </c>
      <c r="O99" s="276" t="s">
        <v>23</v>
      </c>
      <c r="P99" s="275" t="s">
        <v>27</v>
      </c>
      <c r="Q99" s="276" t="s">
        <v>23</v>
      </c>
    </row>
    <row r="100" spans="2:17" hidden="1" outlineLevel="1" x14ac:dyDescent="0.2">
      <c r="L100" s="277">
        <v>0</v>
      </c>
      <c r="N100" s="272"/>
      <c r="O100" s="273"/>
      <c r="P100" s="272"/>
      <c r="Q100" s="273"/>
    </row>
    <row r="101" spans="2:17" hidden="1" outlineLevel="1" x14ac:dyDescent="0.2">
      <c r="B101" s="278"/>
      <c r="F101" s="279"/>
      <c r="J101" s="280"/>
      <c r="L101" s="277">
        <v>1</v>
      </c>
      <c r="N101" s="272">
        <f>PMT($B$50,$L$120,$C$50,0,0)*-1</f>
        <v>0</v>
      </c>
      <c r="O101" s="281">
        <f>N101*(1.05^-L101)</f>
        <v>0</v>
      </c>
      <c r="P101" s="272" t="e">
        <f>PMT($B$88,$L$120,$C$88,0,0)*-1</f>
        <v>#DIV/0!</v>
      </c>
      <c r="Q101" s="281" t="e">
        <f>P101*(1.06^-L101)</f>
        <v>#DIV/0!</v>
      </c>
    </row>
    <row r="102" spans="2:17" hidden="1" outlineLevel="1" x14ac:dyDescent="0.2">
      <c r="F102" s="279"/>
      <c r="J102" s="280"/>
      <c r="L102" s="277">
        <f t="shared" ref="L102:L120" si="16">L101+1</f>
        <v>2</v>
      </c>
      <c r="N102" s="272">
        <f t="shared" ref="N102:N120" si="17">PMT($B$50,$L$120,$C$50,0,0)*-1</f>
        <v>0</v>
      </c>
      <c r="O102" s="281">
        <f t="shared" ref="O102:O120" si="18">N102*(1.06^-L102)</f>
        <v>0</v>
      </c>
      <c r="P102" s="272" t="e">
        <f t="shared" ref="P102:P120" si="19">PMT($B$88,$L$120,$C$88,0,0)*-1</f>
        <v>#DIV/0!</v>
      </c>
      <c r="Q102" s="281" t="e">
        <f t="shared" ref="Q102:Q120" si="20">P102*(1.06^-L102)</f>
        <v>#DIV/0!</v>
      </c>
    </row>
    <row r="103" spans="2:17" hidden="1" outlineLevel="1" x14ac:dyDescent="0.2">
      <c r="B103" s="282"/>
      <c r="F103" s="279"/>
      <c r="J103" s="280"/>
      <c r="L103" s="277">
        <f t="shared" si="16"/>
        <v>3</v>
      </c>
      <c r="N103" s="272">
        <f t="shared" si="17"/>
        <v>0</v>
      </c>
      <c r="O103" s="281">
        <f t="shared" si="18"/>
        <v>0</v>
      </c>
      <c r="P103" s="272" t="e">
        <f t="shared" si="19"/>
        <v>#DIV/0!</v>
      </c>
      <c r="Q103" s="281" t="e">
        <f t="shared" si="20"/>
        <v>#DIV/0!</v>
      </c>
    </row>
    <row r="104" spans="2:17" hidden="1" outlineLevel="1" x14ac:dyDescent="0.2">
      <c r="F104" s="279"/>
      <c r="J104" s="280"/>
      <c r="L104" s="277">
        <f t="shared" si="16"/>
        <v>4</v>
      </c>
      <c r="N104" s="272">
        <f t="shared" si="17"/>
        <v>0</v>
      </c>
      <c r="O104" s="281">
        <f t="shared" si="18"/>
        <v>0</v>
      </c>
      <c r="P104" s="272" t="e">
        <f t="shared" si="19"/>
        <v>#DIV/0!</v>
      </c>
      <c r="Q104" s="281" t="e">
        <f t="shared" si="20"/>
        <v>#DIV/0!</v>
      </c>
    </row>
    <row r="105" spans="2:17" hidden="1" outlineLevel="1" x14ac:dyDescent="0.2">
      <c r="F105" s="279"/>
      <c r="J105" s="280"/>
      <c r="L105" s="277">
        <f t="shared" si="16"/>
        <v>5</v>
      </c>
      <c r="N105" s="272">
        <f t="shared" si="17"/>
        <v>0</v>
      </c>
      <c r="O105" s="281">
        <f t="shared" si="18"/>
        <v>0</v>
      </c>
      <c r="P105" s="272" t="e">
        <f t="shared" si="19"/>
        <v>#DIV/0!</v>
      </c>
      <c r="Q105" s="281" t="e">
        <f t="shared" si="20"/>
        <v>#DIV/0!</v>
      </c>
    </row>
    <row r="106" spans="2:17" hidden="1" outlineLevel="1" x14ac:dyDescent="0.2">
      <c r="F106" s="279"/>
      <c r="J106" s="280"/>
      <c r="L106" s="277">
        <f t="shared" si="16"/>
        <v>6</v>
      </c>
      <c r="N106" s="272">
        <f t="shared" si="17"/>
        <v>0</v>
      </c>
      <c r="O106" s="281">
        <f t="shared" si="18"/>
        <v>0</v>
      </c>
      <c r="P106" s="272" t="e">
        <f t="shared" si="19"/>
        <v>#DIV/0!</v>
      </c>
      <c r="Q106" s="281" t="e">
        <f t="shared" si="20"/>
        <v>#DIV/0!</v>
      </c>
    </row>
    <row r="107" spans="2:17" hidden="1" outlineLevel="1" x14ac:dyDescent="0.2">
      <c r="F107" s="279"/>
      <c r="J107" s="280"/>
      <c r="L107" s="277">
        <f t="shared" si="16"/>
        <v>7</v>
      </c>
      <c r="N107" s="272">
        <f t="shared" si="17"/>
        <v>0</v>
      </c>
      <c r="O107" s="281">
        <f t="shared" si="18"/>
        <v>0</v>
      </c>
      <c r="P107" s="272" t="e">
        <f t="shared" si="19"/>
        <v>#DIV/0!</v>
      </c>
      <c r="Q107" s="281" t="e">
        <f t="shared" si="20"/>
        <v>#DIV/0!</v>
      </c>
    </row>
    <row r="108" spans="2:17" hidden="1" outlineLevel="1" x14ac:dyDescent="0.2">
      <c r="F108" s="279"/>
      <c r="J108" s="280"/>
      <c r="L108" s="277">
        <f t="shared" si="16"/>
        <v>8</v>
      </c>
      <c r="N108" s="272">
        <f t="shared" si="17"/>
        <v>0</v>
      </c>
      <c r="O108" s="281">
        <f t="shared" si="18"/>
        <v>0</v>
      </c>
      <c r="P108" s="272" t="e">
        <f t="shared" si="19"/>
        <v>#DIV/0!</v>
      </c>
      <c r="Q108" s="281" t="e">
        <f t="shared" si="20"/>
        <v>#DIV/0!</v>
      </c>
    </row>
    <row r="109" spans="2:17" hidden="1" outlineLevel="1" x14ac:dyDescent="0.2">
      <c r="F109" s="279"/>
      <c r="J109" s="280"/>
      <c r="L109" s="277">
        <f t="shared" si="16"/>
        <v>9</v>
      </c>
      <c r="N109" s="272">
        <f t="shared" si="17"/>
        <v>0</v>
      </c>
      <c r="O109" s="281">
        <f t="shared" si="18"/>
        <v>0</v>
      </c>
      <c r="P109" s="272" t="e">
        <f t="shared" si="19"/>
        <v>#DIV/0!</v>
      </c>
      <c r="Q109" s="281" t="e">
        <f t="shared" si="20"/>
        <v>#DIV/0!</v>
      </c>
    </row>
    <row r="110" spans="2:17" hidden="1" outlineLevel="1" x14ac:dyDescent="0.2">
      <c r="F110" s="279"/>
      <c r="J110" s="280"/>
      <c r="L110" s="277">
        <f t="shared" si="16"/>
        <v>10</v>
      </c>
      <c r="N110" s="272">
        <f t="shared" si="17"/>
        <v>0</v>
      </c>
      <c r="O110" s="281">
        <f t="shared" si="18"/>
        <v>0</v>
      </c>
      <c r="P110" s="272" t="e">
        <f t="shared" si="19"/>
        <v>#DIV/0!</v>
      </c>
      <c r="Q110" s="281" t="e">
        <f t="shared" si="20"/>
        <v>#DIV/0!</v>
      </c>
    </row>
    <row r="111" spans="2:17" hidden="1" outlineLevel="1" x14ac:dyDescent="0.2">
      <c r="F111" s="279"/>
      <c r="J111" s="280"/>
      <c r="L111" s="277">
        <f t="shared" si="16"/>
        <v>11</v>
      </c>
      <c r="N111" s="272">
        <f t="shared" si="17"/>
        <v>0</v>
      </c>
      <c r="O111" s="281">
        <f t="shared" si="18"/>
        <v>0</v>
      </c>
      <c r="P111" s="272" t="e">
        <f t="shared" si="19"/>
        <v>#DIV/0!</v>
      </c>
      <c r="Q111" s="281" t="e">
        <f t="shared" si="20"/>
        <v>#DIV/0!</v>
      </c>
    </row>
    <row r="112" spans="2:17" hidden="1" outlineLevel="1" x14ac:dyDescent="0.2">
      <c r="F112" s="279"/>
      <c r="J112" s="280"/>
      <c r="L112" s="277">
        <f t="shared" si="16"/>
        <v>12</v>
      </c>
      <c r="N112" s="272">
        <f t="shared" si="17"/>
        <v>0</v>
      </c>
      <c r="O112" s="281">
        <f t="shared" si="18"/>
        <v>0</v>
      </c>
      <c r="P112" s="272" t="e">
        <f t="shared" si="19"/>
        <v>#DIV/0!</v>
      </c>
      <c r="Q112" s="281" t="e">
        <f t="shared" si="20"/>
        <v>#DIV/0!</v>
      </c>
    </row>
    <row r="113" spans="1:30" hidden="1" outlineLevel="1" x14ac:dyDescent="0.2">
      <c r="F113" s="279"/>
      <c r="J113" s="280"/>
      <c r="L113" s="277">
        <f t="shared" si="16"/>
        <v>13</v>
      </c>
      <c r="N113" s="272">
        <f t="shared" si="17"/>
        <v>0</v>
      </c>
      <c r="O113" s="281">
        <f t="shared" si="18"/>
        <v>0</v>
      </c>
      <c r="P113" s="272" t="e">
        <f t="shared" si="19"/>
        <v>#DIV/0!</v>
      </c>
      <c r="Q113" s="281" t="e">
        <f t="shared" si="20"/>
        <v>#DIV/0!</v>
      </c>
    </row>
    <row r="114" spans="1:30" hidden="1" outlineLevel="1" x14ac:dyDescent="0.2">
      <c r="F114" s="279"/>
      <c r="J114" s="280"/>
      <c r="L114" s="277">
        <f t="shared" si="16"/>
        <v>14</v>
      </c>
      <c r="N114" s="272">
        <f t="shared" si="17"/>
        <v>0</v>
      </c>
      <c r="O114" s="281">
        <f t="shared" si="18"/>
        <v>0</v>
      </c>
      <c r="P114" s="272" t="e">
        <f t="shared" si="19"/>
        <v>#DIV/0!</v>
      </c>
      <c r="Q114" s="281" t="e">
        <f t="shared" si="20"/>
        <v>#DIV/0!</v>
      </c>
    </row>
    <row r="115" spans="1:30" hidden="1" outlineLevel="1" x14ac:dyDescent="0.2">
      <c r="F115" s="279"/>
      <c r="J115" s="280"/>
      <c r="L115" s="277">
        <f t="shared" si="16"/>
        <v>15</v>
      </c>
      <c r="N115" s="272">
        <f t="shared" si="17"/>
        <v>0</v>
      </c>
      <c r="O115" s="281">
        <f t="shared" si="18"/>
        <v>0</v>
      </c>
      <c r="P115" s="272" t="e">
        <f t="shared" si="19"/>
        <v>#DIV/0!</v>
      </c>
      <c r="Q115" s="281" t="e">
        <f t="shared" si="20"/>
        <v>#DIV/0!</v>
      </c>
    </row>
    <row r="116" spans="1:30" hidden="1" outlineLevel="1" x14ac:dyDescent="0.2">
      <c r="F116" s="279"/>
      <c r="J116" s="280"/>
      <c r="L116" s="277">
        <f t="shared" si="16"/>
        <v>16</v>
      </c>
      <c r="N116" s="272">
        <f t="shared" si="17"/>
        <v>0</v>
      </c>
      <c r="O116" s="281">
        <f t="shared" si="18"/>
        <v>0</v>
      </c>
      <c r="P116" s="272" t="e">
        <f t="shared" si="19"/>
        <v>#DIV/0!</v>
      </c>
      <c r="Q116" s="281" t="e">
        <f t="shared" si="20"/>
        <v>#DIV/0!</v>
      </c>
    </row>
    <row r="117" spans="1:30" hidden="1" outlineLevel="1" x14ac:dyDescent="0.2">
      <c r="F117" s="279"/>
      <c r="J117" s="280"/>
      <c r="L117" s="277">
        <f t="shared" si="16"/>
        <v>17</v>
      </c>
      <c r="N117" s="272">
        <f t="shared" si="17"/>
        <v>0</v>
      </c>
      <c r="O117" s="281">
        <f t="shared" si="18"/>
        <v>0</v>
      </c>
      <c r="P117" s="272" t="e">
        <f t="shared" si="19"/>
        <v>#DIV/0!</v>
      </c>
      <c r="Q117" s="281" t="e">
        <f t="shared" si="20"/>
        <v>#DIV/0!</v>
      </c>
    </row>
    <row r="118" spans="1:30" hidden="1" outlineLevel="1" x14ac:dyDescent="0.2">
      <c r="F118" s="279"/>
      <c r="J118" s="280"/>
      <c r="L118" s="277">
        <f t="shared" si="16"/>
        <v>18</v>
      </c>
      <c r="N118" s="272">
        <f t="shared" si="17"/>
        <v>0</v>
      </c>
      <c r="O118" s="281">
        <f t="shared" si="18"/>
        <v>0</v>
      </c>
      <c r="P118" s="272" t="e">
        <f t="shared" si="19"/>
        <v>#DIV/0!</v>
      </c>
      <c r="Q118" s="281" t="e">
        <f t="shared" si="20"/>
        <v>#DIV/0!</v>
      </c>
    </row>
    <row r="119" spans="1:30" hidden="1" outlineLevel="1" x14ac:dyDescent="0.2">
      <c r="F119" s="279"/>
      <c r="J119" s="280"/>
      <c r="L119" s="277">
        <f t="shared" si="16"/>
        <v>19</v>
      </c>
      <c r="N119" s="272">
        <f t="shared" si="17"/>
        <v>0</v>
      </c>
      <c r="O119" s="281">
        <f t="shared" si="18"/>
        <v>0</v>
      </c>
      <c r="P119" s="272" t="e">
        <f t="shared" si="19"/>
        <v>#DIV/0!</v>
      </c>
      <c r="Q119" s="281" t="e">
        <f t="shared" si="20"/>
        <v>#DIV/0!</v>
      </c>
    </row>
    <row r="120" spans="1:30" hidden="1" outlineLevel="1" x14ac:dyDescent="0.2">
      <c r="F120" s="279"/>
      <c r="J120" s="280"/>
      <c r="L120" s="277">
        <f t="shared" si="16"/>
        <v>20</v>
      </c>
      <c r="N120" s="272">
        <f t="shared" si="17"/>
        <v>0</v>
      </c>
      <c r="O120" s="281">
        <f t="shared" si="18"/>
        <v>0</v>
      </c>
      <c r="P120" s="272" t="e">
        <f t="shared" si="19"/>
        <v>#DIV/0!</v>
      </c>
      <c r="Q120" s="281" t="e">
        <f t="shared" si="20"/>
        <v>#DIV/0!</v>
      </c>
    </row>
    <row r="121" spans="1:30" hidden="1" outlineLevel="1" x14ac:dyDescent="0.2">
      <c r="F121" s="279"/>
      <c r="L121" s="283"/>
      <c r="N121" s="272"/>
      <c r="O121" s="281"/>
      <c r="P121" s="272"/>
      <c r="Q121" s="281"/>
    </row>
    <row r="122" spans="1:30" hidden="1" outlineLevel="1" x14ac:dyDescent="0.2">
      <c r="F122" s="279"/>
      <c r="L122" s="274" t="s">
        <v>28</v>
      </c>
      <c r="N122" s="272"/>
      <c r="O122" s="276">
        <f>SUM(O101:O120)</f>
        <v>0</v>
      </c>
      <c r="P122" s="272"/>
      <c r="Q122" s="276" t="e">
        <f>SUM(Q101:Q120)</f>
        <v>#DIV/0!</v>
      </c>
    </row>
    <row r="123" spans="1:30" hidden="1" outlineLevel="1" x14ac:dyDescent="0.2">
      <c r="F123" s="279"/>
      <c r="N123" s="210"/>
      <c r="O123" s="212"/>
      <c r="P123" s="284"/>
      <c r="Q123" s="285"/>
    </row>
    <row r="124" spans="1:30" hidden="1" outlineLevel="1" x14ac:dyDescent="0.2">
      <c r="F124" s="279"/>
    </row>
    <row r="125" spans="1:30" collapsed="1" x14ac:dyDescent="0.2">
      <c r="F125" s="279"/>
    </row>
    <row r="126" spans="1:30" x14ac:dyDescent="0.2">
      <c r="A126" s="108" t="str">
        <f>Input!D90</f>
        <v>Diesel powered irrigation system</v>
      </c>
      <c r="B126" s="286"/>
      <c r="C126" s="286"/>
      <c r="D126" s="286"/>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7"/>
    </row>
    <row r="127" spans="1:30" x14ac:dyDescent="0.2">
      <c r="A127" s="109"/>
      <c r="B127" s="28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9"/>
    </row>
    <row r="128" spans="1:30" ht="14.25" x14ac:dyDescent="0.2">
      <c r="A128" s="290" t="str">
        <f>Input!C94</f>
        <v>Generator</v>
      </c>
      <c r="B128" s="288"/>
      <c r="C128" s="288" t="str">
        <f>IF(Input!$E$8="","",Input!$E$8)</f>
        <v/>
      </c>
      <c r="D128" s="288">
        <f>Input!E94</f>
        <v>0</v>
      </c>
      <c r="E128" s="296" t="e">
        <f>IF(MOD(E10,Input!$G$94)=0,($D$128*(1+$B$2)^E10),0)</f>
        <v>#DIV/0!</v>
      </c>
      <c r="F128" s="296" t="e">
        <f>IF(MOD(F10,Input!$G$94)=0,($D$128*(1+$B$2)^F10),0)</f>
        <v>#DIV/0!</v>
      </c>
      <c r="G128" s="296" t="e">
        <f>IF(MOD(G10,Input!$G$94)=0,($D$128*(1+$B$2)^G10),0)</f>
        <v>#DIV/0!</v>
      </c>
      <c r="H128" s="296" t="e">
        <f>IF(MOD(H10,Input!$G$94)=0,($D$128*(1+$B$2)^H10),0)</f>
        <v>#DIV/0!</v>
      </c>
      <c r="I128" s="296" t="e">
        <f>IF(MOD(I10,Input!$G$94)=0,($D$128*(1+$B$2)^I10),0)</f>
        <v>#DIV/0!</v>
      </c>
      <c r="J128" s="296" t="e">
        <f>IF(MOD(J10,Input!$G$94)=0,($D$128*(1+$B$2)^J10),0)</f>
        <v>#DIV/0!</v>
      </c>
      <c r="K128" s="296" t="e">
        <f>IF(MOD(K10,Input!$G$94)=0,($D$128*(1+$B$2)^K10),0)</f>
        <v>#DIV/0!</v>
      </c>
      <c r="L128" s="296" t="e">
        <f>IF(MOD(L10,Input!$G$94)=0,($D$128*(1+$B$2)^L10),0)</f>
        <v>#DIV/0!</v>
      </c>
      <c r="M128" s="296" t="e">
        <f>IF(MOD(M10,Input!$G$94)=0,($D$128*(1+$B$2)^M10),0)</f>
        <v>#DIV/0!</v>
      </c>
      <c r="N128" s="296" t="e">
        <f>IF(MOD(N10,Input!$G$94)=0,($D$128*(1+$B$2)^N10),0)</f>
        <v>#DIV/0!</v>
      </c>
      <c r="O128" s="296" t="e">
        <f>IF(MOD(O10,Input!$G$94)=0,($D$128*(1+$B$2)^O10),0)</f>
        <v>#DIV/0!</v>
      </c>
      <c r="P128" s="296" t="e">
        <f>IF(MOD(P10,Input!$G$94)=0,($D$128*(1+$B$2)^P10),0)</f>
        <v>#DIV/0!</v>
      </c>
      <c r="Q128" s="296" t="e">
        <f>IF(MOD(Q10,Input!$G$94)=0,($D$128*(1+$B$2)^Q10),0)</f>
        <v>#DIV/0!</v>
      </c>
      <c r="R128" s="296" t="e">
        <f>IF(MOD(R10,Input!$G$94)=0,($D$128*(1+$B$2)^R10),0)</f>
        <v>#DIV/0!</v>
      </c>
      <c r="S128" s="296" t="e">
        <f>IF(MOD(S10,Input!$G$94)=0,($D$128*(1+$B$2)^S10),0)</f>
        <v>#DIV/0!</v>
      </c>
      <c r="T128" s="296" t="e">
        <f>IF(MOD(T10,Input!$G$94)=0,($D$128*(1+$B$2)^T10),0)</f>
        <v>#DIV/0!</v>
      </c>
      <c r="U128" s="296" t="e">
        <f>IF(MOD(U10,Input!$G$94)=0,($D$128*(1+$B$2)^U10),0)</f>
        <v>#DIV/0!</v>
      </c>
      <c r="V128" s="296" t="e">
        <f>IF(MOD(V10,Input!$G$94)=0,($D$128*(1+$B$2)^V10),0)</f>
        <v>#DIV/0!</v>
      </c>
      <c r="W128" s="296" t="e">
        <f>IF(MOD(W10,Input!$G$94)=0,($D$128*(1+$B$2)^W10),0)</f>
        <v>#DIV/0!</v>
      </c>
      <c r="X128" s="296" t="e">
        <f>IF(MOD(X10,Input!$G$94)=0,($D$128*(1+$B$2)^X10),0)</f>
        <v>#DIV/0!</v>
      </c>
      <c r="Y128" s="296" t="e">
        <f>IF(MOD(Y10,Input!$G$94)=0,($D$128*(1+$B$2)^Y10),0)</f>
        <v>#DIV/0!</v>
      </c>
      <c r="Z128" s="296" t="e">
        <f>IF(MOD(Z10,Input!$G$94)=0,($D$128*(1+$B$2)^Z10),0)</f>
        <v>#DIV/0!</v>
      </c>
      <c r="AA128" s="296" t="e">
        <f>IF(MOD(AA10,Input!$G$94)=0,($D$128*(1+$B$2)^AA10),0)</f>
        <v>#DIV/0!</v>
      </c>
      <c r="AB128" s="296" t="e">
        <f>IF(MOD(AB10,Input!$G$94)=0,($D$128*(1+$B$2)^AB10),0)</f>
        <v>#DIV/0!</v>
      </c>
      <c r="AC128" s="296" t="e">
        <f>IF(MOD(AC10,Input!$G$94)=0,($D$128*(1+$B$2)^AC10),0)</f>
        <v>#DIV/0!</v>
      </c>
      <c r="AD128" s="289"/>
    </row>
    <row r="129" spans="1:30" ht="14.25" x14ac:dyDescent="0.2">
      <c r="A129" s="290" t="str">
        <f>Input!C95</f>
        <v>Pump</v>
      </c>
      <c r="B129" s="288"/>
      <c r="C129" s="288" t="str">
        <f>IF(Input!$E$8="","",Input!$E$8)</f>
        <v/>
      </c>
      <c r="D129" s="288">
        <f>Input!E95</f>
        <v>0</v>
      </c>
      <c r="E129" s="296" t="e">
        <f>IF(MOD(E10,Input!$G$95)=0,($D$129*(1+$B$2)^E10),0)</f>
        <v>#DIV/0!</v>
      </c>
      <c r="F129" s="296" t="e">
        <f>IF(MOD(F10,Input!$G$95)=0,($D$129*(1+$B$2)^F10),0)</f>
        <v>#DIV/0!</v>
      </c>
      <c r="G129" s="296" t="e">
        <f>IF(MOD(G10,Input!$G$95)=0,($D$129*(1+$B$2)^G10),0)</f>
        <v>#DIV/0!</v>
      </c>
      <c r="H129" s="296" t="e">
        <f>IF(MOD(H10,Input!$G$95)=0,($D$129*(1+$B$2)^H10),0)</f>
        <v>#DIV/0!</v>
      </c>
      <c r="I129" s="296" t="e">
        <f>IF(MOD(I10,Input!$G$95)=0,($D$129*(1+$B$2)^I10),0)</f>
        <v>#DIV/0!</v>
      </c>
      <c r="J129" s="296" t="e">
        <f>IF(MOD(J10,Input!$G$95)=0,($D$129*(1+$B$2)^J10),0)</f>
        <v>#DIV/0!</v>
      </c>
      <c r="K129" s="296" t="e">
        <f>IF(MOD(K10,Input!$G$95)=0,($D$129*(1+$B$2)^K10),0)</f>
        <v>#DIV/0!</v>
      </c>
      <c r="L129" s="296" t="e">
        <f>IF(MOD(L10,Input!$G$95)=0,($D$129*(1+$B$2)^L10),0)</f>
        <v>#DIV/0!</v>
      </c>
      <c r="M129" s="296" t="e">
        <f>IF(MOD(M10,Input!$G$95)=0,($D$129*(1+$B$2)^M10),0)</f>
        <v>#DIV/0!</v>
      </c>
      <c r="N129" s="296" t="e">
        <f>IF(MOD(N10,Input!$G$95)=0,($D$129*(1+$B$2)^N10),0)</f>
        <v>#DIV/0!</v>
      </c>
      <c r="O129" s="296" t="e">
        <f>IF(MOD(O10,Input!$G$95)=0,($D$129*(1+$B$2)^O10),0)</f>
        <v>#DIV/0!</v>
      </c>
      <c r="P129" s="296" t="e">
        <f>IF(MOD(P10,Input!$G$95)=0,($D$129*(1+$B$2)^P10),0)</f>
        <v>#DIV/0!</v>
      </c>
      <c r="Q129" s="296" t="e">
        <f>IF(MOD(Q10,Input!$G$95)=0,($D$129*(1+$B$2)^Q10),0)</f>
        <v>#DIV/0!</v>
      </c>
      <c r="R129" s="296" t="e">
        <f>IF(MOD(R10,Input!$G$95)=0,($D$129*(1+$B$2)^R10),0)</f>
        <v>#DIV/0!</v>
      </c>
      <c r="S129" s="296" t="e">
        <f>IF(MOD(S10,Input!$G$95)=0,($D$129*(1+$B$2)^S10),0)</f>
        <v>#DIV/0!</v>
      </c>
      <c r="T129" s="296" t="e">
        <f>IF(MOD(T10,Input!$G$95)=0,($D$129*(1+$B$2)^T10),0)</f>
        <v>#DIV/0!</v>
      </c>
      <c r="U129" s="296" t="e">
        <f>IF(MOD(U10,Input!$G$95)=0,($D$129*(1+$B$2)^U10),0)</f>
        <v>#DIV/0!</v>
      </c>
      <c r="V129" s="296" t="e">
        <f>IF(MOD(V10,Input!$G$95)=0,($D$129*(1+$B$2)^V10),0)</f>
        <v>#DIV/0!</v>
      </c>
      <c r="W129" s="296" t="e">
        <f>IF(MOD(W10,Input!$G$95)=0,($D$129*(1+$B$2)^W10),0)</f>
        <v>#DIV/0!</v>
      </c>
      <c r="X129" s="296" t="e">
        <f>IF(MOD(X10,Input!$G$95)=0,($D$129*(1+$B$2)^X10),0)</f>
        <v>#DIV/0!</v>
      </c>
      <c r="Y129" s="296" t="e">
        <f>IF(MOD(Y10,Input!$G$95)=0,($D$129*(1+$B$2)^Y10),0)</f>
        <v>#DIV/0!</v>
      </c>
      <c r="Z129" s="296" t="e">
        <f>IF(MOD(Z10,Input!$G$95)=0,($D$129*(1+$B$2)^Z10),0)</f>
        <v>#DIV/0!</v>
      </c>
      <c r="AA129" s="296" t="e">
        <f>IF(MOD(AA10,Input!$G$95)=0,($D$129*(1+$B$2)^AA10),0)</f>
        <v>#DIV/0!</v>
      </c>
      <c r="AB129" s="296" t="e">
        <f>IF(MOD(AB10,Input!$G$95)=0,($D$129*(1+$B$2)^AB10),0)</f>
        <v>#DIV/0!</v>
      </c>
      <c r="AC129" s="296" t="e">
        <f>IF(MOD(AC10,Input!$G$95)=0,($D$129*(1+$B$2)^AC10),0)</f>
        <v>#DIV/0!</v>
      </c>
      <c r="AD129" s="289"/>
    </row>
    <row r="130" spans="1:30" ht="14.25" x14ac:dyDescent="0.2">
      <c r="A130" s="290" t="s">
        <v>8</v>
      </c>
      <c r="B130" s="288"/>
      <c r="C130" s="288" t="str">
        <f>IF(Input!$E$8="","",Input!$E$8)</f>
        <v/>
      </c>
      <c r="D130" s="288">
        <f>Input!E96</f>
        <v>0</v>
      </c>
      <c r="E130" s="296" t="e">
        <f>IF(MOD(E10,Input!$G$96)=0,($D$130*(1+$B$2)^E10),0)</f>
        <v>#DIV/0!</v>
      </c>
      <c r="F130" s="296" t="e">
        <f>IF(MOD(F10,Input!$G$96)=0,($D$130*(1+$B$2)^F10),0)</f>
        <v>#DIV/0!</v>
      </c>
      <c r="G130" s="296" t="e">
        <f>IF(MOD(G10,Input!$G$96)=0,($D$130*(1+$B$2)^G10),0)</f>
        <v>#DIV/0!</v>
      </c>
      <c r="H130" s="296" t="e">
        <f>IF(MOD(H10,Input!$G$96)=0,($D$130*(1+$B$2)^H10),0)</f>
        <v>#DIV/0!</v>
      </c>
      <c r="I130" s="296" t="e">
        <f>IF(MOD(I10,Input!$G$96)=0,($D$130*(1+$B$2)^I10),0)</f>
        <v>#DIV/0!</v>
      </c>
      <c r="J130" s="296" t="e">
        <f>IF(MOD(J10,Input!$G$96)=0,($D$130*(1+$B$2)^J10),0)</f>
        <v>#DIV/0!</v>
      </c>
      <c r="K130" s="296" t="e">
        <f>IF(MOD(K10,Input!$G$96)=0,($D$130*(1+$B$2)^K10),0)</f>
        <v>#DIV/0!</v>
      </c>
      <c r="L130" s="296" t="e">
        <f>IF(MOD(L10,Input!$G$96)=0,($D$130*(1+$B$2)^L10),0)</f>
        <v>#DIV/0!</v>
      </c>
      <c r="M130" s="296" t="e">
        <f>IF(MOD(M10,Input!$G$96)=0,($D$130*(1+$B$2)^M10),0)</f>
        <v>#DIV/0!</v>
      </c>
      <c r="N130" s="296" t="e">
        <f>IF(MOD(N10,Input!$G$96)=0,($D$130*(1+$B$2)^N10),0)</f>
        <v>#DIV/0!</v>
      </c>
      <c r="O130" s="296" t="e">
        <f>IF(MOD(O10,Input!$G$96)=0,($D$130*(1+$B$2)^O10),0)</f>
        <v>#DIV/0!</v>
      </c>
      <c r="P130" s="296" t="e">
        <f>IF(MOD(P10,Input!$G$96)=0,($D$130*(1+$B$2)^P10),0)</f>
        <v>#DIV/0!</v>
      </c>
      <c r="Q130" s="296" t="e">
        <f>IF(MOD(Q10,Input!$G$96)=0,($D$130*(1+$B$2)^Q10),0)</f>
        <v>#DIV/0!</v>
      </c>
      <c r="R130" s="296" t="e">
        <f>IF(MOD(R10,Input!$G$96)=0,($D$130*(1+$B$2)^R10),0)</f>
        <v>#DIV/0!</v>
      </c>
      <c r="S130" s="296" t="e">
        <f>IF(MOD(S10,Input!$G$96)=0,($D$130*(1+$B$2)^S10),0)</f>
        <v>#DIV/0!</v>
      </c>
      <c r="T130" s="296" t="e">
        <f>IF(MOD(T10,Input!$G$96)=0,($D$130*(1+$B$2)^T10),0)</f>
        <v>#DIV/0!</v>
      </c>
      <c r="U130" s="296" t="e">
        <f>IF(MOD(U10,Input!$G$96)=0,($D$130*(1+$B$2)^U10),0)</f>
        <v>#DIV/0!</v>
      </c>
      <c r="V130" s="296" t="e">
        <f>IF(MOD(V10,Input!$G$96)=0,($D$130*(1+$B$2)^V10),0)</f>
        <v>#DIV/0!</v>
      </c>
      <c r="W130" s="296" t="e">
        <f>IF(MOD(W10,Input!$G$96)=0,($D$130*(1+$B$2)^W10),0)</f>
        <v>#DIV/0!</v>
      </c>
      <c r="X130" s="296" t="e">
        <f>IF(MOD(X10,Input!$G$96)=0,($D$130*(1+$B$2)^X10),0)</f>
        <v>#DIV/0!</v>
      </c>
      <c r="Y130" s="296" t="e">
        <f>IF(MOD(Y10,Input!$G$96)=0,($D$130*(1+$B$2)^Y10),0)</f>
        <v>#DIV/0!</v>
      </c>
      <c r="Z130" s="296" t="e">
        <f>IF(MOD(Z10,Input!$G$96)=0,($D$130*(1+$B$2)^Z10),0)</f>
        <v>#DIV/0!</v>
      </c>
      <c r="AA130" s="296" t="e">
        <f>IF(MOD(AA10,Input!$G$96)=0,($D$130*(1+$B$2)^AA10),0)</f>
        <v>#DIV/0!</v>
      </c>
      <c r="AB130" s="296" t="e">
        <f>IF(MOD(AB10,Input!$G$96)=0,($D$130*(1+$B$2)^AB10),0)</f>
        <v>#DIV/0!</v>
      </c>
      <c r="AC130" s="296" t="e">
        <f>IF(MOD(AC10,Input!$G$96)=0,($D$130*(1+$B$2)^AC10),0)</f>
        <v>#DIV/0!</v>
      </c>
      <c r="AD130" s="289"/>
    </row>
    <row r="131" spans="1:30" ht="14.25" x14ac:dyDescent="0.2">
      <c r="A131" s="290" t="str">
        <f>Input!C97</f>
        <v>Water storage</v>
      </c>
      <c r="B131" s="288"/>
      <c r="C131" s="288" t="str">
        <f>IF(Input!$E$8="","",Input!$E$8)</f>
        <v/>
      </c>
      <c r="D131" s="288">
        <f>Input!E97</f>
        <v>0</v>
      </c>
      <c r="E131" s="296" t="e">
        <f>IF(MOD(E10,Input!$G$97)=0,($D$131*(1+$B$2)^E10),0)</f>
        <v>#DIV/0!</v>
      </c>
      <c r="F131" s="296" t="e">
        <f>IF(MOD(F10,Input!$G$97)=0,($D$131*(1+$B$2)^F10),0)</f>
        <v>#DIV/0!</v>
      </c>
      <c r="G131" s="296" t="e">
        <f>IF(MOD(G10,Input!$G$97)=0,($D$131*(1+$B$2)^G10),0)</f>
        <v>#DIV/0!</v>
      </c>
      <c r="H131" s="296" t="e">
        <f>IF(MOD(H10,Input!$G$97)=0,($D$131*(1+$B$2)^H10),0)</f>
        <v>#DIV/0!</v>
      </c>
      <c r="I131" s="296" t="e">
        <f>IF(MOD(I10,Input!$G$97)=0,($D$131*(1+$B$2)^I10),0)</f>
        <v>#DIV/0!</v>
      </c>
      <c r="J131" s="296" t="e">
        <f>IF(MOD(J10,Input!$G$97)=0,($D$131*(1+$B$2)^J10),0)</f>
        <v>#DIV/0!</v>
      </c>
      <c r="K131" s="296" t="e">
        <f>IF(MOD(K10,Input!$G$97)=0,($D$131*(1+$B$2)^K10),0)</f>
        <v>#DIV/0!</v>
      </c>
      <c r="L131" s="296" t="e">
        <f>IF(MOD(L10,Input!$G$97)=0,($D$131*(1+$B$2)^L10),0)</f>
        <v>#DIV/0!</v>
      </c>
      <c r="M131" s="296" t="e">
        <f>IF(MOD(M10,Input!$G$97)=0,($D$131*(1+$B$2)^M10),0)</f>
        <v>#DIV/0!</v>
      </c>
      <c r="N131" s="296" t="e">
        <f>IF(MOD(N10,Input!$G$97)=0,($D$131*(1+$B$2)^N10),0)</f>
        <v>#DIV/0!</v>
      </c>
      <c r="O131" s="296" t="e">
        <f>IF(MOD(O10,Input!$G$97)=0,($D$131*(1+$B$2)^O10),0)</f>
        <v>#DIV/0!</v>
      </c>
      <c r="P131" s="296" t="e">
        <f>IF(MOD(P10,Input!$G$97)=0,($D$131*(1+$B$2)^P10),0)</f>
        <v>#DIV/0!</v>
      </c>
      <c r="Q131" s="296" t="e">
        <f>IF(MOD(Q10,Input!$G$97)=0,($D$131*(1+$B$2)^Q10),0)</f>
        <v>#DIV/0!</v>
      </c>
      <c r="R131" s="296" t="e">
        <f>IF(MOD(R10,Input!$G$97)=0,($D$131*(1+$B$2)^R10),0)</f>
        <v>#DIV/0!</v>
      </c>
      <c r="S131" s="296" t="e">
        <f>IF(MOD(S10,Input!$G$97)=0,($D$131*(1+$B$2)^S10),0)</f>
        <v>#DIV/0!</v>
      </c>
      <c r="T131" s="296" t="e">
        <f>IF(MOD(T10,Input!$G$97)=0,($D$131*(1+$B$2)^T10),0)</f>
        <v>#DIV/0!</v>
      </c>
      <c r="U131" s="296" t="e">
        <f>IF(MOD(U10,Input!$G$97)=0,($D$131*(1+$B$2)^U10),0)</f>
        <v>#DIV/0!</v>
      </c>
      <c r="V131" s="296" t="e">
        <f>IF(MOD(V10,Input!$G$97)=0,($D$131*(1+$B$2)^V10),0)</f>
        <v>#DIV/0!</v>
      </c>
      <c r="W131" s="296" t="e">
        <f>IF(MOD(W10,Input!$G$97)=0,($D$131*(1+$B$2)^W10),0)</f>
        <v>#DIV/0!</v>
      </c>
      <c r="X131" s="296" t="e">
        <f>IF(MOD(X10,Input!$G$97)=0,($D$131*(1+$B$2)^X10),0)</f>
        <v>#DIV/0!</v>
      </c>
      <c r="Y131" s="296" t="e">
        <f>IF(MOD(Y10,Input!$G$97)=0,($D$131*(1+$B$2)^Y10),0)</f>
        <v>#DIV/0!</v>
      </c>
      <c r="Z131" s="296" t="e">
        <f>IF(MOD(Z10,Input!$G$97)=0,($D$131*(1+$B$2)^Z10),0)</f>
        <v>#DIV/0!</v>
      </c>
      <c r="AA131" s="296" t="e">
        <f>IF(MOD(AA10,Input!$G$97)=0,($D$131*(1+$B$2)^AA10),0)</f>
        <v>#DIV/0!</v>
      </c>
      <c r="AB131" s="296" t="e">
        <f>IF(MOD(AB10,Input!$G$97)=0,($D$131*(1+$B$2)^AB10),0)</f>
        <v>#DIV/0!</v>
      </c>
      <c r="AC131" s="296" t="e">
        <f>IF(MOD(AC10,Input!$G$97)=0,($D$131*(1+$B$2)^AC10),0)</f>
        <v>#DIV/0!</v>
      </c>
      <c r="AD131" s="289"/>
    </row>
    <row r="132" spans="1:30" ht="14.25" x14ac:dyDescent="0.2">
      <c r="A132" s="291" t="s">
        <v>3</v>
      </c>
      <c r="B132" s="288"/>
      <c r="C132" s="288" t="str">
        <f>IF(Input!$E$8="","",Input!$E$8)</f>
        <v/>
      </c>
      <c r="D132" s="288">
        <f>Input!E98</f>
        <v>0</v>
      </c>
      <c r="E132" s="296" t="e">
        <f>IF(MOD(E10,Input!$G$98)=0,($D$132*(1+$B$2)^E10),0)</f>
        <v>#DIV/0!</v>
      </c>
      <c r="F132" s="296" t="e">
        <f>IF(MOD(F10,Input!$G$98)=0,($D$132*(1+$B$2)^F10),0)</f>
        <v>#DIV/0!</v>
      </c>
      <c r="G132" s="296" t="e">
        <f>IF(MOD(G10,Input!$G$98)=0,($D$132*(1+$B$2)^G10),0)</f>
        <v>#DIV/0!</v>
      </c>
      <c r="H132" s="296" t="e">
        <f>IF(MOD(H10,Input!$G$98)=0,($D$132*(1+$B$2)^H10),0)</f>
        <v>#DIV/0!</v>
      </c>
      <c r="I132" s="296" t="e">
        <f>IF(MOD(I10,Input!$G$98)=0,($D$132*(1+$B$2)^I10),0)</f>
        <v>#DIV/0!</v>
      </c>
      <c r="J132" s="296" t="e">
        <f>IF(MOD(J10,Input!$G$98)=0,($D$132*(1+$B$2)^J10),0)</f>
        <v>#DIV/0!</v>
      </c>
      <c r="K132" s="296" t="e">
        <f>IF(MOD(K10,Input!$G$98)=0,($D$132*(1+$B$2)^K10),0)</f>
        <v>#DIV/0!</v>
      </c>
      <c r="L132" s="296" t="e">
        <f>IF(MOD(L10,Input!$G$98)=0,($D$132*(1+$B$2)^L10),0)</f>
        <v>#DIV/0!</v>
      </c>
      <c r="M132" s="296" t="e">
        <f>IF(MOD(M10,Input!$G$98)=0,($D$132*(1+$B$2)^M10),0)</f>
        <v>#DIV/0!</v>
      </c>
      <c r="N132" s="296" t="e">
        <f>IF(MOD(N10,Input!$G$98)=0,($D$132*(1+$B$2)^N10),0)</f>
        <v>#DIV/0!</v>
      </c>
      <c r="O132" s="296" t="e">
        <f>IF(MOD(O10,Input!$G$98)=0,($D$132*(1+$B$2)^O10),0)</f>
        <v>#DIV/0!</v>
      </c>
      <c r="P132" s="296" t="e">
        <f>IF(MOD(P10,Input!$G$98)=0,($D$132*(1+$B$2)^P10),0)</f>
        <v>#DIV/0!</v>
      </c>
      <c r="Q132" s="296" t="e">
        <f>IF(MOD(Q10,Input!$G$98)=0,($D$132*(1+$B$2)^Q10),0)</f>
        <v>#DIV/0!</v>
      </c>
      <c r="R132" s="296" t="e">
        <f>IF(MOD(R10,Input!$G$98)=0,($D$132*(1+$B$2)^R10),0)</f>
        <v>#DIV/0!</v>
      </c>
      <c r="S132" s="296" t="e">
        <f>IF(MOD(S10,Input!$G$98)=0,($D$132*(1+$B$2)^S10),0)</f>
        <v>#DIV/0!</v>
      </c>
      <c r="T132" s="296" t="e">
        <f>IF(MOD(T10,Input!$G$98)=0,($D$132*(1+$B$2)^T10),0)</f>
        <v>#DIV/0!</v>
      </c>
      <c r="U132" s="296" t="e">
        <f>IF(MOD(U10,Input!$G$98)=0,($D$132*(1+$B$2)^U10),0)</f>
        <v>#DIV/0!</v>
      </c>
      <c r="V132" s="296" t="e">
        <f>IF(MOD(V10,Input!$G$98)=0,($D$132*(1+$B$2)^V10),0)</f>
        <v>#DIV/0!</v>
      </c>
      <c r="W132" s="296" t="e">
        <f>IF(MOD(W10,Input!$G$98)=0,($D$132*(1+$B$2)^W10),0)</f>
        <v>#DIV/0!</v>
      </c>
      <c r="X132" s="296" t="e">
        <f>IF(MOD(X10,Input!$G$98)=0,($D$132*(1+$B$2)^X10),0)</f>
        <v>#DIV/0!</v>
      </c>
      <c r="Y132" s="296" t="e">
        <f>IF(MOD(Y10,Input!$G$98)=0,($D$132*(1+$B$2)^Y10),0)</f>
        <v>#DIV/0!</v>
      </c>
      <c r="Z132" s="296" t="e">
        <f>IF(MOD(Z10,Input!$G$98)=0,($D$132*(1+$B$2)^Z10),0)</f>
        <v>#DIV/0!</v>
      </c>
      <c r="AA132" s="296" t="e">
        <f>IF(MOD(AA10,Input!$G$98)=0,($D$132*(1+$B$2)^AA10),0)</f>
        <v>#DIV/0!</v>
      </c>
      <c r="AB132" s="296" t="e">
        <f>IF(MOD(AB10,Input!$G$98)=0,($D$132*(1+$B$2)^AB10),0)</f>
        <v>#DIV/0!</v>
      </c>
      <c r="AC132" s="296" t="e">
        <f>IF(MOD(AC10,Input!$G$98)=0,($D$132*(1+$B$2)^AC10),0)</f>
        <v>#DIV/0!</v>
      </c>
      <c r="AD132" s="289"/>
    </row>
    <row r="133" spans="1:30" ht="14.25" x14ac:dyDescent="0.2">
      <c r="A133" s="291" t="s">
        <v>2</v>
      </c>
      <c r="B133" s="288"/>
      <c r="C133" s="288" t="str">
        <f>IF(Input!$E$8="","",Input!$E$8)</f>
        <v/>
      </c>
      <c r="D133" s="288">
        <f>Input!E99</f>
        <v>0</v>
      </c>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9"/>
    </row>
    <row r="134" spans="1:30" ht="14.25" x14ac:dyDescent="0.2">
      <c r="A134" s="291" t="s">
        <v>0</v>
      </c>
      <c r="B134" s="288"/>
      <c r="C134" s="288" t="str">
        <f>IF(Input!$E$8="","",Input!$E$8)</f>
        <v/>
      </c>
      <c r="D134" s="288">
        <f>Input!E100</f>
        <v>0</v>
      </c>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9"/>
    </row>
    <row r="135" spans="1:30" ht="14.25" x14ac:dyDescent="0.2">
      <c r="A135" s="291" t="s">
        <v>64</v>
      </c>
      <c r="B135" s="288"/>
      <c r="C135" s="288" t="str">
        <f>IF(Input!$E$8="","",Input!$E$8)</f>
        <v/>
      </c>
      <c r="D135" s="288">
        <f>Input!E101</f>
        <v>0</v>
      </c>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9"/>
    </row>
    <row r="136" spans="1:30" x14ac:dyDescent="0.2">
      <c r="A136" s="292" t="s">
        <v>96</v>
      </c>
      <c r="B136" s="288"/>
      <c r="C136" s="293" t="str">
        <f>IF(Input!$E$8="","",Input!$E$8)</f>
        <v/>
      </c>
      <c r="D136" s="293">
        <v>0</v>
      </c>
      <c r="E136" s="294">
        <f>IF(E10&lt;='Loan Repayment Diesel'!Loan_Years,'Loan Repayment Diesel'!Scheduled_Monthly_Payment,0)</f>
        <v>0</v>
      </c>
      <c r="F136" s="294">
        <f>IF(F10&lt;='Loan Repayment Diesel'!Loan_Years,'Loan Repayment Diesel'!Scheduled_Monthly_Payment,0)</f>
        <v>0</v>
      </c>
      <c r="G136" s="294">
        <f>IF(G10&lt;='Loan Repayment Diesel'!Loan_Years,'Loan Repayment Diesel'!Scheduled_Monthly_Payment,0)</f>
        <v>0</v>
      </c>
      <c r="H136" s="294">
        <f>IF(H10&lt;='Loan Repayment Diesel'!Loan_Years,'Loan Repayment Diesel'!Scheduled_Monthly_Payment,0)</f>
        <v>0</v>
      </c>
      <c r="I136" s="294">
        <f>IF(I10&lt;='Loan Repayment Diesel'!Loan_Years,'Loan Repayment Diesel'!Scheduled_Monthly_Payment,0)</f>
        <v>0</v>
      </c>
      <c r="J136" s="294">
        <f>IF(J10&lt;='Loan Repayment Diesel'!Loan_Years,'Loan Repayment Diesel'!Scheduled_Monthly_Payment,0)</f>
        <v>0</v>
      </c>
      <c r="K136" s="294">
        <f>IF(K10&lt;='Loan Repayment Diesel'!Loan_Years,'Loan Repayment Diesel'!Scheduled_Monthly_Payment,0)</f>
        <v>0</v>
      </c>
      <c r="L136" s="294">
        <f>IF(L10&lt;='Loan Repayment Diesel'!Loan_Years,'Loan Repayment Diesel'!Scheduled_Monthly_Payment,0)</f>
        <v>0</v>
      </c>
      <c r="M136" s="294">
        <f>IF(M10&lt;='Loan Repayment Diesel'!Loan_Years,'Loan Repayment Diesel'!Scheduled_Monthly_Payment,0)</f>
        <v>0</v>
      </c>
      <c r="N136" s="294">
        <f>IF(N10&lt;='Loan Repayment Diesel'!Loan_Years,'Loan Repayment Diesel'!Scheduled_Monthly_Payment,0)</f>
        <v>0</v>
      </c>
      <c r="O136" s="294">
        <f>IF(O10&lt;='Loan Repayment Diesel'!Loan_Years,'Loan Repayment Diesel'!Scheduled_Monthly_Payment,0)</f>
        <v>0</v>
      </c>
      <c r="P136" s="294">
        <f>IF(P10&lt;='Loan Repayment Diesel'!Loan_Years,'Loan Repayment Diesel'!Scheduled_Monthly_Payment,0)</f>
        <v>0</v>
      </c>
      <c r="Q136" s="294">
        <f>IF(Q10&lt;='Loan Repayment Diesel'!Loan_Years,'Loan Repayment Diesel'!Scheduled_Monthly_Payment,0)</f>
        <v>0</v>
      </c>
      <c r="R136" s="294">
        <f>IF(R10&lt;='Loan Repayment Diesel'!Loan_Years,'Loan Repayment Diesel'!Scheduled_Monthly_Payment,0)</f>
        <v>0</v>
      </c>
      <c r="S136" s="294">
        <f>IF(S10&lt;='Loan Repayment Diesel'!Loan_Years,'Loan Repayment Diesel'!Scheduled_Monthly_Payment,0)</f>
        <v>0</v>
      </c>
      <c r="T136" s="294">
        <f>IF(T10&lt;='Loan Repayment Diesel'!Loan_Years,'Loan Repayment Diesel'!Scheduled_Monthly_Payment,0)</f>
        <v>0</v>
      </c>
      <c r="U136" s="294">
        <f>IF(U10&lt;='Loan Repayment Diesel'!Loan_Years,'Loan Repayment Diesel'!Scheduled_Monthly_Payment,0)</f>
        <v>0</v>
      </c>
      <c r="V136" s="294">
        <f>IF(V10&lt;='Loan Repayment Diesel'!Loan_Years,'Loan Repayment Diesel'!Scheduled_Monthly_Payment,0)</f>
        <v>0</v>
      </c>
      <c r="W136" s="294">
        <f>IF(W10&lt;='Loan Repayment Diesel'!Loan_Years,'Loan Repayment Diesel'!Scheduled_Monthly_Payment,0)</f>
        <v>0</v>
      </c>
      <c r="X136" s="294">
        <f>IF(X10&lt;='Loan Repayment Diesel'!Loan_Years,'Loan Repayment Diesel'!Scheduled_Monthly_Payment,0)</f>
        <v>0</v>
      </c>
      <c r="Y136" s="294">
        <f>IF(Y10&lt;='Loan Repayment Diesel'!Loan_Years,'Loan Repayment Diesel'!Scheduled_Monthly_Payment,0)</f>
        <v>0</v>
      </c>
      <c r="Z136" s="294">
        <f>IF(Z10&lt;='Loan Repayment Diesel'!Loan_Years,'Loan Repayment Diesel'!Scheduled_Monthly_Payment,0)</f>
        <v>0</v>
      </c>
      <c r="AA136" s="294">
        <f>IF(AA10&lt;='Loan Repayment Diesel'!Loan_Years,'Loan Repayment Diesel'!Scheduled_Monthly_Payment,0)</f>
        <v>0</v>
      </c>
      <c r="AB136" s="294">
        <f>IF(AB10&lt;='Loan Repayment Diesel'!Loan_Years,'Loan Repayment Diesel'!Scheduled_Monthly_Payment,0)</f>
        <v>0</v>
      </c>
      <c r="AC136" s="294">
        <f>IF(AC10&lt;='Loan Repayment Diesel'!Loan_Years,'Loan Repayment Diesel'!Scheduled_Monthly_Payment,0)</f>
        <v>0</v>
      </c>
      <c r="AD136" s="289"/>
    </row>
    <row r="137" spans="1:30" x14ac:dyDescent="0.2">
      <c r="A137" s="292" t="s">
        <v>140</v>
      </c>
      <c r="B137" s="288"/>
      <c r="C137" s="288" t="str">
        <f>IF(Input!$E$8="","",Input!$E$8)</f>
        <v/>
      </c>
      <c r="D137" s="288">
        <v>0</v>
      </c>
      <c r="E137" s="295" t="e">
        <f>Input!E106</f>
        <v>#DIV/0!</v>
      </c>
      <c r="F137" s="296" t="e">
        <f>E137*(1+(1*$B$5))</f>
        <v>#DIV/0!</v>
      </c>
      <c r="G137" s="296" t="e">
        <f t="shared" ref="G137:AC137" si="21">F137*(1+(1*$B$5))</f>
        <v>#DIV/0!</v>
      </c>
      <c r="H137" s="296" t="e">
        <f t="shared" si="21"/>
        <v>#DIV/0!</v>
      </c>
      <c r="I137" s="296" t="e">
        <f t="shared" si="21"/>
        <v>#DIV/0!</v>
      </c>
      <c r="J137" s="296" t="e">
        <f t="shared" si="21"/>
        <v>#DIV/0!</v>
      </c>
      <c r="K137" s="296" t="e">
        <f t="shared" si="21"/>
        <v>#DIV/0!</v>
      </c>
      <c r="L137" s="296" t="e">
        <f t="shared" si="21"/>
        <v>#DIV/0!</v>
      </c>
      <c r="M137" s="296" t="e">
        <f t="shared" si="21"/>
        <v>#DIV/0!</v>
      </c>
      <c r="N137" s="296" t="e">
        <f t="shared" si="21"/>
        <v>#DIV/0!</v>
      </c>
      <c r="O137" s="296" t="e">
        <f t="shared" si="21"/>
        <v>#DIV/0!</v>
      </c>
      <c r="P137" s="296" t="e">
        <f t="shared" si="21"/>
        <v>#DIV/0!</v>
      </c>
      <c r="Q137" s="296" t="e">
        <f t="shared" si="21"/>
        <v>#DIV/0!</v>
      </c>
      <c r="R137" s="296" t="e">
        <f t="shared" si="21"/>
        <v>#DIV/0!</v>
      </c>
      <c r="S137" s="296" t="e">
        <f t="shared" si="21"/>
        <v>#DIV/0!</v>
      </c>
      <c r="T137" s="296" t="e">
        <f t="shared" si="21"/>
        <v>#DIV/0!</v>
      </c>
      <c r="U137" s="296" t="e">
        <f t="shared" si="21"/>
        <v>#DIV/0!</v>
      </c>
      <c r="V137" s="296" t="e">
        <f t="shared" si="21"/>
        <v>#DIV/0!</v>
      </c>
      <c r="W137" s="296" t="e">
        <f t="shared" si="21"/>
        <v>#DIV/0!</v>
      </c>
      <c r="X137" s="296" t="e">
        <f t="shared" si="21"/>
        <v>#DIV/0!</v>
      </c>
      <c r="Y137" s="296" t="e">
        <f t="shared" si="21"/>
        <v>#DIV/0!</v>
      </c>
      <c r="Z137" s="296" t="e">
        <f t="shared" si="21"/>
        <v>#DIV/0!</v>
      </c>
      <c r="AA137" s="296" t="e">
        <f t="shared" si="21"/>
        <v>#DIV/0!</v>
      </c>
      <c r="AB137" s="296" t="e">
        <f t="shared" si="21"/>
        <v>#DIV/0!</v>
      </c>
      <c r="AC137" s="296" t="e">
        <f t="shared" si="21"/>
        <v>#DIV/0!</v>
      </c>
      <c r="AD137" s="289"/>
    </row>
    <row r="138" spans="1:30" x14ac:dyDescent="0.2">
      <c r="A138" s="297" t="s">
        <v>20</v>
      </c>
      <c r="B138" s="288"/>
      <c r="C138" s="288" t="str">
        <f>IF(Input!$E$8="","",Input!$E$8)</f>
        <v/>
      </c>
      <c r="D138" s="288">
        <v>0</v>
      </c>
      <c r="E138" s="298">
        <f>SUM(Input!E107:E108)</f>
        <v>0</v>
      </c>
      <c r="F138" s="296">
        <f t="shared" ref="F138" si="22">E138*(1+(1*$B$2))</f>
        <v>0</v>
      </c>
      <c r="G138" s="296">
        <f t="shared" ref="G138" si="23">F138*(1+(1*$B$2))</f>
        <v>0</v>
      </c>
      <c r="H138" s="296">
        <f t="shared" ref="H138" si="24">G138*(1+(1*$B$2))</f>
        <v>0</v>
      </c>
      <c r="I138" s="296">
        <f t="shared" ref="I138" si="25">H138*(1+(1*$B$2))</f>
        <v>0</v>
      </c>
      <c r="J138" s="296">
        <f t="shared" ref="J138" si="26">I138*(1+(1*$B$2))</f>
        <v>0</v>
      </c>
      <c r="K138" s="296">
        <f t="shared" ref="K138" si="27">J138*(1+(1*$B$2))</f>
        <v>0</v>
      </c>
      <c r="L138" s="296">
        <f t="shared" ref="L138" si="28">K138*(1+(1*$B$2))</f>
        <v>0</v>
      </c>
      <c r="M138" s="296">
        <f t="shared" ref="M138" si="29">L138*(1+(1*$B$2))</f>
        <v>0</v>
      </c>
      <c r="N138" s="296">
        <f t="shared" ref="N138" si="30">M138*(1+(1*$B$2))</f>
        <v>0</v>
      </c>
      <c r="O138" s="296">
        <f t="shared" ref="O138" si="31">N138*(1+(1*$B$2))</f>
        <v>0</v>
      </c>
      <c r="P138" s="296">
        <f t="shared" ref="P138" si="32">O138*(1+(1*$B$2))</f>
        <v>0</v>
      </c>
      <c r="Q138" s="296">
        <f t="shared" ref="Q138" si="33">P138*(1+(1*$B$2))</f>
        <v>0</v>
      </c>
      <c r="R138" s="296">
        <f t="shared" ref="R138" si="34">Q138*(1+(1*$B$2))</f>
        <v>0</v>
      </c>
      <c r="S138" s="296">
        <f t="shared" ref="S138" si="35">R138*(1+(1*$B$2))</f>
        <v>0</v>
      </c>
      <c r="T138" s="296">
        <f t="shared" ref="T138" si="36">S138*(1+(1*$B$2))</f>
        <v>0</v>
      </c>
      <c r="U138" s="296">
        <f t="shared" ref="U138" si="37">T138*(1+(1*$B$2))</f>
        <v>0</v>
      </c>
      <c r="V138" s="296">
        <f t="shared" ref="V138" si="38">U138*(1+(1*$B$2))</f>
        <v>0</v>
      </c>
      <c r="W138" s="296">
        <f t="shared" ref="W138" si="39">V138*(1+(1*$B$2))</f>
        <v>0</v>
      </c>
      <c r="X138" s="296">
        <f t="shared" ref="X138" si="40">W138*(1+(1*$B$2))</f>
        <v>0</v>
      </c>
      <c r="Y138" s="296">
        <f t="shared" ref="Y138" si="41">X138*(1+(1*$B$2))</f>
        <v>0</v>
      </c>
      <c r="Z138" s="296">
        <f t="shared" ref="Z138" si="42">Y138*(1+(1*$B$2))</f>
        <v>0</v>
      </c>
      <c r="AA138" s="296">
        <f t="shared" ref="AA138" si="43">Z138*(1+(1*$B$2))</f>
        <v>0</v>
      </c>
      <c r="AB138" s="296">
        <f t="shared" ref="AB138" si="44">AA138*(1+(1*$B$2))</f>
        <v>0</v>
      </c>
      <c r="AC138" s="296">
        <f t="shared" ref="AC138" si="45">AB138*(1+(1*$B$2))</f>
        <v>0</v>
      </c>
      <c r="AD138" s="289"/>
    </row>
    <row r="139" spans="1:30" x14ac:dyDescent="0.2">
      <c r="A139" s="297"/>
      <c r="B139" s="288"/>
      <c r="C139" s="288"/>
      <c r="D139" s="288"/>
      <c r="E139" s="29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9"/>
    </row>
    <row r="140" spans="1:30" x14ac:dyDescent="0.2">
      <c r="A140" s="297"/>
      <c r="B140" s="288"/>
      <c r="C140" s="288"/>
      <c r="D140" s="288"/>
      <c r="E140" s="29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9"/>
    </row>
    <row r="141" spans="1:30" x14ac:dyDescent="0.2">
      <c r="A141" s="297" t="s">
        <v>21</v>
      </c>
      <c r="B141" s="288"/>
      <c r="C141" s="288" t="str">
        <f>IF(Input!$E$8="","",Input!$E$8)</f>
        <v/>
      </c>
      <c r="D141" s="288">
        <f>SUM(D128:D135)</f>
        <v>0</v>
      </c>
      <c r="E141" s="296" t="e">
        <f>E137+E138+SUMIF(E128:E136,"&lt;1E+307")</f>
        <v>#DIV/0!</v>
      </c>
      <c r="F141" s="296" t="e">
        <f t="shared" ref="F141:AC141" si="46">F137+F138+SUMIF(F128:F136,"&lt;1E+307")</f>
        <v>#DIV/0!</v>
      </c>
      <c r="G141" s="296" t="e">
        <f t="shared" si="46"/>
        <v>#DIV/0!</v>
      </c>
      <c r="H141" s="296" t="e">
        <f t="shared" si="46"/>
        <v>#DIV/0!</v>
      </c>
      <c r="I141" s="296" t="e">
        <f t="shared" si="46"/>
        <v>#DIV/0!</v>
      </c>
      <c r="J141" s="296" t="e">
        <f t="shared" si="46"/>
        <v>#DIV/0!</v>
      </c>
      <c r="K141" s="296" t="e">
        <f t="shared" si="46"/>
        <v>#DIV/0!</v>
      </c>
      <c r="L141" s="296" t="e">
        <f t="shared" si="46"/>
        <v>#DIV/0!</v>
      </c>
      <c r="M141" s="296" t="e">
        <f t="shared" si="46"/>
        <v>#DIV/0!</v>
      </c>
      <c r="N141" s="296" t="e">
        <f t="shared" si="46"/>
        <v>#DIV/0!</v>
      </c>
      <c r="O141" s="296" t="e">
        <f t="shared" si="46"/>
        <v>#DIV/0!</v>
      </c>
      <c r="P141" s="296" t="e">
        <f t="shared" si="46"/>
        <v>#DIV/0!</v>
      </c>
      <c r="Q141" s="296" t="e">
        <f t="shared" si="46"/>
        <v>#DIV/0!</v>
      </c>
      <c r="R141" s="296" t="e">
        <f t="shared" si="46"/>
        <v>#DIV/0!</v>
      </c>
      <c r="S141" s="296" t="e">
        <f t="shared" si="46"/>
        <v>#DIV/0!</v>
      </c>
      <c r="T141" s="296" t="e">
        <f t="shared" si="46"/>
        <v>#DIV/0!</v>
      </c>
      <c r="U141" s="296" t="e">
        <f t="shared" si="46"/>
        <v>#DIV/0!</v>
      </c>
      <c r="V141" s="296" t="e">
        <f t="shared" si="46"/>
        <v>#DIV/0!</v>
      </c>
      <c r="W141" s="296" t="e">
        <f t="shared" si="46"/>
        <v>#DIV/0!</v>
      </c>
      <c r="X141" s="296" t="e">
        <f t="shared" si="46"/>
        <v>#DIV/0!</v>
      </c>
      <c r="Y141" s="296" t="e">
        <f t="shared" si="46"/>
        <v>#DIV/0!</v>
      </c>
      <c r="Z141" s="296" t="e">
        <f t="shared" si="46"/>
        <v>#DIV/0!</v>
      </c>
      <c r="AA141" s="296" t="e">
        <f>AA137+AA138+SUMIF(AA128:AA136,"&lt;1E+307")</f>
        <v>#DIV/0!</v>
      </c>
      <c r="AB141" s="296" t="e">
        <f t="shared" si="46"/>
        <v>#DIV/0!</v>
      </c>
      <c r="AC141" s="296" t="e">
        <f t="shared" si="46"/>
        <v>#DIV/0!</v>
      </c>
      <c r="AD141" s="289"/>
    </row>
    <row r="142" spans="1:30" x14ac:dyDescent="0.2">
      <c r="A142" s="297"/>
      <c r="B142" s="288"/>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9"/>
    </row>
    <row r="143" spans="1:30" x14ac:dyDescent="0.2">
      <c r="A143" s="297"/>
      <c r="B143" s="288"/>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9"/>
    </row>
    <row r="144" spans="1:30" x14ac:dyDescent="0.2">
      <c r="A144" s="297" t="s">
        <v>22</v>
      </c>
      <c r="B144" s="288"/>
      <c r="C144" s="288" t="str">
        <f>IF(Input!$E$8="","",Input!$E$8)</f>
        <v/>
      </c>
      <c r="D144" s="296">
        <f>D13-D149</f>
        <v>0</v>
      </c>
      <c r="E144" s="296" t="e">
        <f>E13-E149</f>
        <v>#DIV/0!</v>
      </c>
      <c r="F144" s="296" t="e">
        <f>F13-F149</f>
        <v>#DIV/0!</v>
      </c>
      <c r="G144" s="296" t="e">
        <f t="shared" ref="G144:AC144" si="47">G13-G149</f>
        <v>#DIV/0!</v>
      </c>
      <c r="H144" s="296" t="e">
        <f t="shared" si="47"/>
        <v>#DIV/0!</v>
      </c>
      <c r="I144" s="296" t="e">
        <f t="shared" si="47"/>
        <v>#DIV/0!</v>
      </c>
      <c r="J144" s="296" t="e">
        <f t="shared" si="47"/>
        <v>#DIV/0!</v>
      </c>
      <c r="K144" s="296" t="e">
        <f t="shared" si="47"/>
        <v>#DIV/0!</v>
      </c>
      <c r="L144" s="296" t="e">
        <f t="shared" si="47"/>
        <v>#DIV/0!</v>
      </c>
      <c r="M144" s="296" t="e">
        <f t="shared" si="47"/>
        <v>#DIV/0!</v>
      </c>
      <c r="N144" s="296" t="e">
        <f t="shared" si="47"/>
        <v>#DIV/0!</v>
      </c>
      <c r="O144" s="296" t="e">
        <f t="shared" si="47"/>
        <v>#DIV/0!</v>
      </c>
      <c r="P144" s="296" t="e">
        <f t="shared" si="47"/>
        <v>#DIV/0!</v>
      </c>
      <c r="Q144" s="296" t="e">
        <f t="shared" si="47"/>
        <v>#DIV/0!</v>
      </c>
      <c r="R144" s="296" t="e">
        <f t="shared" si="47"/>
        <v>#DIV/0!</v>
      </c>
      <c r="S144" s="296" t="e">
        <f t="shared" si="47"/>
        <v>#DIV/0!</v>
      </c>
      <c r="T144" s="296" t="e">
        <f t="shared" si="47"/>
        <v>#DIV/0!</v>
      </c>
      <c r="U144" s="296" t="e">
        <f t="shared" si="47"/>
        <v>#DIV/0!</v>
      </c>
      <c r="V144" s="296" t="e">
        <f t="shared" si="47"/>
        <v>#DIV/0!</v>
      </c>
      <c r="W144" s="296" t="e">
        <f t="shared" si="47"/>
        <v>#DIV/0!</v>
      </c>
      <c r="X144" s="296" t="e">
        <f t="shared" si="47"/>
        <v>#DIV/0!</v>
      </c>
      <c r="Y144" s="296" t="e">
        <f t="shared" si="47"/>
        <v>#DIV/0!</v>
      </c>
      <c r="Z144" s="296" t="e">
        <f t="shared" si="47"/>
        <v>#DIV/0!</v>
      </c>
      <c r="AA144" s="296" t="e">
        <f t="shared" si="47"/>
        <v>#DIV/0!</v>
      </c>
      <c r="AB144" s="296" t="e">
        <f t="shared" si="47"/>
        <v>#DIV/0!</v>
      </c>
      <c r="AC144" s="296" t="e">
        <f t="shared" si="47"/>
        <v>#DIV/0!</v>
      </c>
      <c r="AD144" s="289"/>
    </row>
    <row r="145" spans="1:30" x14ac:dyDescent="0.2">
      <c r="A145" s="297"/>
      <c r="B145" s="288"/>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9"/>
    </row>
    <row r="146" spans="1:30" x14ac:dyDescent="0.2">
      <c r="A146" s="297"/>
      <c r="B146" s="299"/>
      <c r="C146" s="288"/>
      <c r="D146" s="288" t="str">
        <f>IF(D144&gt;0,"Yes","No")</f>
        <v>No</v>
      </c>
      <c r="E146" s="288" t="e">
        <f t="shared" ref="E146:AC146" si="48">IF(E144&gt;0,"Yes","No")</f>
        <v>#DIV/0!</v>
      </c>
      <c r="F146" s="288" t="e">
        <f t="shared" si="48"/>
        <v>#DIV/0!</v>
      </c>
      <c r="G146" s="288" t="e">
        <f t="shared" si="48"/>
        <v>#DIV/0!</v>
      </c>
      <c r="H146" s="288" t="e">
        <f t="shared" si="48"/>
        <v>#DIV/0!</v>
      </c>
      <c r="I146" s="288" t="e">
        <f t="shared" si="48"/>
        <v>#DIV/0!</v>
      </c>
      <c r="J146" s="288" t="e">
        <f t="shared" si="48"/>
        <v>#DIV/0!</v>
      </c>
      <c r="K146" s="288" t="e">
        <f t="shared" si="48"/>
        <v>#DIV/0!</v>
      </c>
      <c r="L146" s="288" t="e">
        <f t="shared" si="48"/>
        <v>#DIV/0!</v>
      </c>
      <c r="M146" s="288" t="e">
        <f t="shared" si="48"/>
        <v>#DIV/0!</v>
      </c>
      <c r="N146" s="288" t="e">
        <f t="shared" si="48"/>
        <v>#DIV/0!</v>
      </c>
      <c r="O146" s="288" t="e">
        <f t="shared" si="48"/>
        <v>#DIV/0!</v>
      </c>
      <c r="P146" s="288" t="e">
        <f t="shared" si="48"/>
        <v>#DIV/0!</v>
      </c>
      <c r="Q146" s="288" t="e">
        <f t="shared" si="48"/>
        <v>#DIV/0!</v>
      </c>
      <c r="R146" s="288" t="e">
        <f t="shared" si="48"/>
        <v>#DIV/0!</v>
      </c>
      <c r="S146" s="288" t="e">
        <f t="shared" si="48"/>
        <v>#DIV/0!</v>
      </c>
      <c r="T146" s="288" t="e">
        <f t="shared" si="48"/>
        <v>#DIV/0!</v>
      </c>
      <c r="U146" s="288" t="e">
        <f t="shared" si="48"/>
        <v>#DIV/0!</v>
      </c>
      <c r="V146" s="288" t="e">
        <f>IF(V144&gt;0,"Yes","No")</f>
        <v>#DIV/0!</v>
      </c>
      <c r="W146" s="288" t="e">
        <f t="shared" si="48"/>
        <v>#DIV/0!</v>
      </c>
      <c r="X146" s="288" t="e">
        <f t="shared" si="48"/>
        <v>#DIV/0!</v>
      </c>
      <c r="Y146" s="288" t="e">
        <f t="shared" si="48"/>
        <v>#DIV/0!</v>
      </c>
      <c r="Z146" s="288" t="e">
        <f t="shared" si="48"/>
        <v>#DIV/0!</v>
      </c>
      <c r="AA146" s="288" t="e">
        <f t="shared" si="48"/>
        <v>#DIV/0!</v>
      </c>
      <c r="AB146" s="288" t="e">
        <f t="shared" si="48"/>
        <v>#DIV/0!</v>
      </c>
      <c r="AC146" s="288" t="e">
        <f t="shared" si="48"/>
        <v>#DIV/0!</v>
      </c>
      <c r="AD146" s="289"/>
    </row>
    <row r="147" spans="1:30" x14ac:dyDescent="0.2">
      <c r="A147" s="300" t="s">
        <v>123</v>
      </c>
      <c r="B147" s="288" t="e">
        <f>IF(AC144&lt;0,"no payback",COUNTIF(D144:AC144,"&lt;0"))</f>
        <v>#DIV/0!</v>
      </c>
      <c r="C147" s="288" t="s">
        <v>122</v>
      </c>
      <c r="D147" s="288"/>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89"/>
    </row>
    <row r="148" spans="1:30" x14ac:dyDescent="0.2">
      <c r="A148" s="299"/>
      <c r="B148" s="296"/>
      <c r="C148" s="299"/>
      <c r="D148" s="288"/>
      <c r="E148" s="296"/>
      <c r="F148" s="296"/>
      <c r="G148" s="296"/>
      <c r="H148" s="296"/>
      <c r="I148" s="296"/>
      <c r="J148" s="296"/>
      <c r="K148" s="296"/>
      <c r="L148" s="296"/>
      <c r="M148" s="296"/>
      <c r="N148" s="296"/>
      <c r="O148" s="296"/>
      <c r="P148" s="296"/>
      <c r="Q148" s="296"/>
      <c r="R148" s="296"/>
      <c r="S148" s="296"/>
      <c r="T148" s="296"/>
      <c r="U148" s="296"/>
      <c r="V148" s="296"/>
      <c r="W148" s="296"/>
      <c r="X148" s="296"/>
      <c r="Y148" s="296"/>
      <c r="Z148" s="296"/>
      <c r="AA148" s="296"/>
      <c r="AB148" s="296"/>
      <c r="AC148" s="296"/>
      <c r="AD148" s="289"/>
    </row>
    <row r="149" spans="1:30" x14ac:dyDescent="0.2">
      <c r="A149" s="300" t="s">
        <v>29</v>
      </c>
      <c r="B149" s="296" t="e">
        <f>IF($A$150=TRUE,AC150,NA())</f>
        <v>#DIV/0!</v>
      </c>
      <c r="C149" s="288" t="str">
        <f>IF(Input!$E$8="","",Input!$E$8)</f>
        <v/>
      </c>
      <c r="D149" s="296">
        <f>IF($A$150=TRUE,D150,NA())</f>
        <v>0</v>
      </c>
      <c r="E149" s="296" t="e">
        <f t="shared" ref="E149:AB149" si="49">IF($A$150=TRUE,E150,NA())</f>
        <v>#DIV/0!</v>
      </c>
      <c r="F149" s="296" t="e">
        <f t="shared" si="49"/>
        <v>#DIV/0!</v>
      </c>
      <c r="G149" s="296" t="e">
        <f t="shared" si="49"/>
        <v>#DIV/0!</v>
      </c>
      <c r="H149" s="296" t="e">
        <f t="shared" si="49"/>
        <v>#DIV/0!</v>
      </c>
      <c r="I149" s="296" t="e">
        <f t="shared" si="49"/>
        <v>#DIV/0!</v>
      </c>
      <c r="J149" s="296" t="e">
        <f t="shared" si="49"/>
        <v>#DIV/0!</v>
      </c>
      <c r="K149" s="296" t="e">
        <f t="shared" si="49"/>
        <v>#DIV/0!</v>
      </c>
      <c r="L149" s="296" t="e">
        <f t="shared" si="49"/>
        <v>#DIV/0!</v>
      </c>
      <c r="M149" s="296" t="e">
        <f t="shared" si="49"/>
        <v>#DIV/0!</v>
      </c>
      <c r="N149" s="296" t="e">
        <f t="shared" si="49"/>
        <v>#DIV/0!</v>
      </c>
      <c r="O149" s="296" t="e">
        <f t="shared" si="49"/>
        <v>#DIV/0!</v>
      </c>
      <c r="P149" s="296" t="e">
        <f t="shared" si="49"/>
        <v>#DIV/0!</v>
      </c>
      <c r="Q149" s="296" t="e">
        <f t="shared" si="49"/>
        <v>#DIV/0!</v>
      </c>
      <c r="R149" s="296" t="e">
        <f t="shared" si="49"/>
        <v>#DIV/0!</v>
      </c>
      <c r="S149" s="296" t="e">
        <f t="shared" si="49"/>
        <v>#DIV/0!</v>
      </c>
      <c r="T149" s="296" t="e">
        <f t="shared" si="49"/>
        <v>#DIV/0!</v>
      </c>
      <c r="U149" s="296" t="e">
        <f t="shared" si="49"/>
        <v>#DIV/0!</v>
      </c>
      <c r="V149" s="296" t="e">
        <f t="shared" si="49"/>
        <v>#DIV/0!</v>
      </c>
      <c r="W149" s="296" t="e">
        <f t="shared" si="49"/>
        <v>#DIV/0!</v>
      </c>
      <c r="X149" s="296" t="e">
        <f t="shared" si="49"/>
        <v>#DIV/0!</v>
      </c>
      <c r="Y149" s="296" t="e">
        <f t="shared" si="49"/>
        <v>#DIV/0!</v>
      </c>
      <c r="Z149" s="296" t="e">
        <f t="shared" si="49"/>
        <v>#DIV/0!</v>
      </c>
      <c r="AA149" s="296" t="e">
        <f t="shared" si="49"/>
        <v>#DIV/0!</v>
      </c>
      <c r="AB149" s="296" t="e">
        <f t="shared" si="49"/>
        <v>#DIV/0!</v>
      </c>
      <c r="AC149" s="296" t="e">
        <f>IF($A$150=TRUE,AC150,NA())</f>
        <v>#DIV/0!</v>
      </c>
      <c r="AD149" s="289"/>
    </row>
    <row r="150" spans="1:30" x14ac:dyDescent="0.2">
      <c r="A150" s="297" t="b">
        <v>1</v>
      </c>
      <c r="B150" s="288"/>
      <c r="C150" s="288"/>
      <c r="D150" s="296">
        <f>D141</f>
        <v>0</v>
      </c>
      <c r="E150" s="296" t="e">
        <f>SUM($D$141:E141)</f>
        <v>#DIV/0!</v>
      </c>
      <c r="F150" s="296" t="e">
        <f>SUM($D$141:F141)</f>
        <v>#DIV/0!</v>
      </c>
      <c r="G150" s="296" t="e">
        <f>SUM($D$141:G141)</f>
        <v>#DIV/0!</v>
      </c>
      <c r="H150" s="296" t="e">
        <f>SUM($D$141:H141)</f>
        <v>#DIV/0!</v>
      </c>
      <c r="I150" s="296" t="e">
        <f>SUM($D$141:I141)</f>
        <v>#DIV/0!</v>
      </c>
      <c r="J150" s="296" t="e">
        <f>SUM($D$141:J141)</f>
        <v>#DIV/0!</v>
      </c>
      <c r="K150" s="296" t="e">
        <f>SUM($D$141:K141)</f>
        <v>#DIV/0!</v>
      </c>
      <c r="L150" s="296" t="e">
        <f>SUM($D$141:L141)</f>
        <v>#DIV/0!</v>
      </c>
      <c r="M150" s="296" t="e">
        <f>SUM($D$141:M141)</f>
        <v>#DIV/0!</v>
      </c>
      <c r="N150" s="296" t="e">
        <f>SUM($D$141:N141)</f>
        <v>#DIV/0!</v>
      </c>
      <c r="O150" s="296" t="e">
        <f>SUM($D$141:O141)</f>
        <v>#DIV/0!</v>
      </c>
      <c r="P150" s="296" t="e">
        <f>SUM($D$141:P141)</f>
        <v>#DIV/0!</v>
      </c>
      <c r="Q150" s="296" t="e">
        <f>SUM($D$141:Q141)</f>
        <v>#DIV/0!</v>
      </c>
      <c r="R150" s="296" t="e">
        <f>SUM($D$141:R141)</f>
        <v>#DIV/0!</v>
      </c>
      <c r="S150" s="296" t="e">
        <f>SUM($D$141:S141)</f>
        <v>#DIV/0!</v>
      </c>
      <c r="T150" s="296" t="e">
        <f>SUM($D$141:T141)</f>
        <v>#DIV/0!</v>
      </c>
      <c r="U150" s="296" t="e">
        <f>SUM($D$141:U141)</f>
        <v>#DIV/0!</v>
      </c>
      <c r="V150" s="296" t="e">
        <f>SUM($D$141:V141)</f>
        <v>#DIV/0!</v>
      </c>
      <c r="W150" s="296" t="e">
        <f>SUM($D$141:W141)</f>
        <v>#DIV/0!</v>
      </c>
      <c r="X150" s="296" t="e">
        <f>SUM($D$141:X141)</f>
        <v>#DIV/0!</v>
      </c>
      <c r="Y150" s="296" t="e">
        <f>SUM($D$141:Y141)</f>
        <v>#DIV/0!</v>
      </c>
      <c r="Z150" s="296" t="e">
        <f>SUM($D$141:Z141)</f>
        <v>#DIV/0!</v>
      </c>
      <c r="AA150" s="296" t="e">
        <f>SUM($D$141:AA141)</f>
        <v>#DIV/0!</v>
      </c>
      <c r="AB150" s="296" t="e">
        <f>SUM($D$141:AB141)</f>
        <v>#DIV/0!</v>
      </c>
      <c r="AC150" s="296" t="e">
        <f>SUM($D$141:AC141)</f>
        <v>#DIV/0!</v>
      </c>
      <c r="AD150" s="289"/>
    </row>
    <row r="151" spans="1:30" s="299" customFormat="1" x14ac:dyDescent="0.2">
      <c r="A151" s="297" t="s">
        <v>181</v>
      </c>
      <c r="B151" s="288"/>
      <c r="C151" s="288" t="str">
        <f>IF(Input!$E$8="","",Input!$E$8&amp;" /m3")</f>
        <v/>
      </c>
      <c r="D151" s="301" t="e">
        <f>D141/($B$8*365)</f>
        <v>#DIV/0!</v>
      </c>
      <c r="E151" s="301" t="e">
        <f t="shared" ref="E151:AC151" si="50">E141/($B$8*365)</f>
        <v>#DIV/0!</v>
      </c>
      <c r="F151" s="301" t="e">
        <f t="shared" si="50"/>
        <v>#DIV/0!</v>
      </c>
      <c r="G151" s="301" t="e">
        <f t="shared" si="50"/>
        <v>#DIV/0!</v>
      </c>
      <c r="H151" s="301" t="e">
        <f t="shared" si="50"/>
        <v>#DIV/0!</v>
      </c>
      <c r="I151" s="301" t="e">
        <f t="shared" si="50"/>
        <v>#DIV/0!</v>
      </c>
      <c r="J151" s="301" t="e">
        <f t="shared" si="50"/>
        <v>#DIV/0!</v>
      </c>
      <c r="K151" s="301" t="e">
        <f t="shared" si="50"/>
        <v>#DIV/0!</v>
      </c>
      <c r="L151" s="301" t="e">
        <f t="shared" si="50"/>
        <v>#DIV/0!</v>
      </c>
      <c r="M151" s="301" t="e">
        <f t="shared" si="50"/>
        <v>#DIV/0!</v>
      </c>
      <c r="N151" s="301" t="e">
        <f t="shared" si="50"/>
        <v>#DIV/0!</v>
      </c>
      <c r="O151" s="301" t="e">
        <f t="shared" si="50"/>
        <v>#DIV/0!</v>
      </c>
      <c r="P151" s="301" t="e">
        <f t="shared" si="50"/>
        <v>#DIV/0!</v>
      </c>
      <c r="Q151" s="301" t="e">
        <f t="shared" si="50"/>
        <v>#DIV/0!</v>
      </c>
      <c r="R151" s="301" t="e">
        <f t="shared" si="50"/>
        <v>#DIV/0!</v>
      </c>
      <c r="S151" s="301" t="e">
        <f t="shared" si="50"/>
        <v>#DIV/0!</v>
      </c>
      <c r="T151" s="301" t="e">
        <f t="shared" si="50"/>
        <v>#DIV/0!</v>
      </c>
      <c r="U151" s="301" t="e">
        <f t="shared" si="50"/>
        <v>#DIV/0!</v>
      </c>
      <c r="V151" s="301" t="e">
        <f t="shared" si="50"/>
        <v>#DIV/0!</v>
      </c>
      <c r="W151" s="301" t="e">
        <f t="shared" si="50"/>
        <v>#DIV/0!</v>
      </c>
      <c r="X151" s="301" t="e">
        <f t="shared" si="50"/>
        <v>#DIV/0!</v>
      </c>
      <c r="Y151" s="301" t="e">
        <f t="shared" si="50"/>
        <v>#DIV/0!</v>
      </c>
      <c r="Z151" s="301" t="e">
        <f t="shared" si="50"/>
        <v>#DIV/0!</v>
      </c>
      <c r="AA151" s="301" t="e">
        <f t="shared" si="50"/>
        <v>#DIV/0!</v>
      </c>
      <c r="AB151" s="301" t="e">
        <f t="shared" si="50"/>
        <v>#DIV/0!</v>
      </c>
      <c r="AC151" s="301" t="e">
        <f t="shared" si="50"/>
        <v>#DIV/0!</v>
      </c>
      <c r="AD151" s="289"/>
    </row>
    <row r="152" spans="1:30" x14ac:dyDescent="0.2">
      <c r="A152" s="297" t="s">
        <v>186</v>
      </c>
      <c r="B152" s="301" t="e">
        <f>AVERAGE(D151:AC151)</f>
        <v>#DIV/0!</v>
      </c>
      <c r="C152" s="288" t="str">
        <f>IF(Input!$E$8="","",Input!$E$8&amp;" /m3")</f>
        <v/>
      </c>
      <c r="D152" s="296"/>
      <c r="E152" s="296"/>
      <c r="F152" s="296"/>
      <c r="G152" s="296"/>
      <c r="H152" s="296"/>
      <c r="I152" s="301" t="e">
        <f>AVERAGE(D151:I151)</f>
        <v>#DIV/0!</v>
      </c>
      <c r="J152" s="296"/>
      <c r="K152" s="296"/>
      <c r="L152" s="296"/>
      <c r="M152" s="296"/>
      <c r="N152" s="301" t="e">
        <f>AVERAGE(D151:N151)</f>
        <v>#DIV/0!</v>
      </c>
      <c r="O152" s="296"/>
      <c r="P152" s="296"/>
      <c r="Q152" s="296"/>
      <c r="R152" s="296"/>
      <c r="S152" s="296"/>
      <c r="T152" s="296"/>
      <c r="U152" s="296"/>
      <c r="V152" s="296"/>
      <c r="W152" s="296"/>
      <c r="X152" s="296"/>
      <c r="Y152" s="296"/>
      <c r="Z152" s="296"/>
      <c r="AA152" s="296"/>
      <c r="AB152" s="296"/>
      <c r="AC152" s="296"/>
      <c r="AD152" s="289"/>
    </row>
    <row r="153" spans="1:30" ht="13.5" thickBot="1" x14ac:dyDescent="0.25">
      <c r="A153" s="297"/>
      <c r="B153" s="288"/>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9"/>
    </row>
    <row r="154" spans="1:30" ht="15" x14ac:dyDescent="0.25">
      <c r="A154" s="302" t="s">
        <v>23</v>
      </c>
      <c r="B154" s="466">
        <f>Input!E12</f>
        <v>0</v>
      </c>
      <c r="C154" s="247" t="e">
        <f>NPV(B154,E144:X144)+D144</f>
        <v>#DIV/0!</v>
      </c>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9"/>
    </row>
    <row r="155" spans="1:30" ht="15.75" thickBot="1" x14ac:dyDescent="0.3">
      <c r="A155" s="302" t="s">
        <v>24</v>
      </c>
      <c r="B155" s="467"/>
      <c r="C155" s="248" t="e">
        <f>IRR(D144:X144)</f>
        <v>#VALUE!</v>
      </c>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9"/>
    </row>
    <row r="156" spans="1:30" x14ac:dyDescent="0.2">
      <c r="A156" s="30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304"/>
    </row>
    <row r="160" spans="1:30" x14ac:dyDescent="0.2">
      <c r="A160" s="305"/>
    </row>
    <row r="161" spans="1:1" x14ac:dyDescent="0.2">
      <c r="A161" s="305"/>
    </row>
    <row r="162" spans="1:1" x14ac:dyDescent="0.2">
      <c r="A162" s="305"/>
    </row>
    <row r="163" spans="1:1" x14ac:dyDescent="0.2">
      <c r="A163" s="305"/>
    </row>
    <row r="164" spans="1:1" x14ac:dyDescent="0.2">
      <c r="A164" s="305"/>
    </row>
    <row r="165" spans="1:1" x14ac:dyDescent="0.2">
      <c r="A165" s="305"/>
    </row>
    <row r="166" spans="1:1" x14ac:dyDescent="0.2">
      <c r="A166" s="305"/>
    </row>
    <row r="180" spans="5:24" x14ac:dyDescent="0.2">
      <c r="F180" s="468" t="s">
        <v>76</v>
      </c>
      <c r="G180" s="468"/>
      <c r="H180" s="468"/>
    </row>
    <row r="184" spans="5:24" x14ac:dyDescent="0.2">
      <c r="E184" s="204" t="str">
        <f>Output!B26</f>
        <v>Net Present Value (NPV)</v>
      </c>
      <c r="H184" s="204" t="str">
        <f>Output!B24</f>
        <v>Internal Rate of Return (IRR)</v>
      </c>
      <c r="K184" s="204" t="str">
        <f>Output!B30</f>
        <v>System Life Cycle Costs (25 years)</v>
      </c>
      <c r="N184" s="204" t="str">
        <f>Output!B32</f>
        <v>Years for payback</v>
      </c>
      <c r="R184" s="204" t="s">
        <v>129</v>
      </c>
      <c r="U184" s="204" t="s">
        <v>188</v>
      </c>
      <c r="V184" s="204" t="s">
        <v>192</v>
      </c>
      <c r="W184" s="204" t="s">
        <v>191</v>
      </c>
      <c r="X184" s="204" t="s">
        <v>190</v>
      </c>
    </row>
    <row r="186" spans="5:24" x14ac:dyDescent="0.2">
      <c r="E186" s="204" t="str">
        <f>Input!D28</f>
        <v>Solar powered irrigation system</v>
      </c>
      <c r="F186" s="306">
        <f>C50</f>
        <v>0</v>
      </c>
      <c r="H186" s="204" t="str">
        <f>Input!D28</f>
        <v>Solar powered irrigation system</v>
      </c>
      <c r="I186" s="307" t="e">
        <f>C51</f>
        <v>#NUM!</v>
      </c>
      <c r="K186" s="204" t="str">
        <f>Input!D28</f>
        <v>Solar powered irrigation system</v>
      </c>
      <c r="L186" s="306">
        <f>B45</f>
        <v>0</v>
      </c>
      <c r="N186" s="204" t="str">
        <f>Input!D28</f>
        <v>Solar powered irrigation system</v>
      </c>
      <c r="O186" s="306">
        <f>B43</f>
        <v>0</v>
      </c>
      <c r="R186" s="204" t="str">
        <f>Input!D28</f>
        <v>Solar powered irrigation system</v>
      </c>
      <c r="S186" s="178">
        <f>AC40</f>
        <v>0</v>
      </c>
      <c r="U186" s="204" t="str">
        <f>Input!D28</f>
        <v>Solar powered irrigation system</v>
      </c>
      <c r="V186" s="404" t="e">
        <f>IF($A$46=TRUE,I48,NA())</f>
        <v>#DIV/0!</v>
      </c>
      <c r="W186" s="404" t="e">
        <f>IF($A$46=TRUE,N48,NA())</f>
        <v>#DIV/0!</v>
      </c>
      <c r="X186" s="404" t="e">
        <f>IF($A$46=TRUE,B48,NA())</f>
        <v>#DIV/0!</v>
      </c>
    </row>
    <row r="187" spans="5:24" x14ac:dyDescent="0.2">
      <c r="E187" s="204" t="str">
        <f>Input!D58</f>
        <v>Grid powered irrigation system</v>
      </c>
      <c r="F187" s="306" t="e">
        <f>C88</f>
        <v>#DIV/0!</v>
      </c>
      <c r="H187" s="204" t="str">
        <f>Input!D58</f>
        <v>Grid powered irrigation system</v>
      </c>
      <c r="I187" s="282" t="e">
        <f>C89</f>
        <v>#VALUE!</v>
      </c>
      <c r="K187" s="204" t="str">
        <f>Input!D58</f>
        <v>Grid powered irrigation system</v>
      </c>
      <c r="L187" s="306" t="e">
        <f>B83</f>
        <v>#DIV/0!</v>
      </c>
      <c r="N187" s="204" t="str">
        <f>Input!D58</f>
        <v>Grid powered irrigation system</v>
      </c>
      <c r="O187" s="306" t="e">
        <f>B81</f>
        <v>#DIV/0!</v>
      </c>
      <c r="R187" s="204" t="str">
        <f>Input!D58</f>
        <v>Grid powered irrigation system</v>
      </c>
      <c r="S187" s="178" t="e">
        <f>AC78</f>
        <v>#DIV/0!</v>
      </c>
      <c r="U187" s="204" t="str">
        <f>Input!D58</f>
        <v>Grid powered irrigation system</v>
      </c>
      <c r="V187" s="404" t="e">
        <f>IF($A$84=TRUE,I86,NA())</f>
        <v>#DIV/0!</v>
      </c>
      <c r="W187" s="404" t="e">
        <f>IF($A$84=TRUE,N86,NA())</f>
        <v>#DIV/0!</v>
      </c>
      <c r="X187" s="404" t="e">
        <f>IF($A$84=TRUE,B86,NA())</f>
        <v>#DIV/0!</v>
      </c>
    </row>
    <row r="188" spans="5:24" x14ac:dyDescent="0.2">
      <c r="E188" s="204" t="str">
        <f>Input!D90</f>
        <v>Diesel powered irrigation system</v>
      </c>
      <c r="F188" s="279" t="e">
        <f>C154</f>
        <v>#DIV/0!</v>
      </c>
      <c r="H188" s="204" t="str">
        <f>Input!D90</f>
        <v>Diesel powered irrigation system</v>
      </c>
      <c r="I188" s="282" t="e">
        <f>C155</f>
        <v>#VALUE!</v>
      </c>
      <c r="K188" s="204" t="str">
        <f>Input!D90</f>
        <v>Diesel powered irrigation system</v>
      </c>
      <c r="L188" s="279" t="e">
        <f>B149</f>
        <v>#DIV/0!</v>
      </c>
      <c r="N188" s="204" t="str">
        <f>Input!D90</f>
        <v>Diesel powered irrigation system</v>
      </c>
      <c r="O188" s="279" t="e">
        <f>B147</f>
        <v>#DIV/0!</v>
      </c>
      <c r="R188" s="204" t="str">
        <f>Input!D90</f>
        <v>Diesel powered irrigation system</v>
      </c>
      <c r="S188" s="178" t="e">
        <f>AC144</f>
        <v>#DIV/0!</v>
      </c>
      <c r="U188" s="204" t="str">
        <f>Input!D90</f>
        <v>Diesel powered irrigation system</v>
      </c>
      <c r="V188" s="404" t="e">
        <f>IF($A$150=TRUE,I152,NA())</f>
        <v>#DIV/0!</v>
      </c>
      <c r="W188" s="404" t="e">
        <f>IF($A$150=TRUE,N152,NA())</f>
        <v>#DIV/0!</v>
      </c>
      <c r="X188" s="404" t="e">
        <f>IF($A$150=TRUE,B152,NA())</f>
        <v>#DIV/0!</v>
      </c>
    </row>
    <row r="189" spans="5:24" ht="14.25" x14ac:dyDescent="0.2">
      <c r="E189" s="308" t="str">
        <f>" " &amp; Input!E8</f>
        <v xml:space="preserve"> </v>
      </c>
      <c r="F189" s="309"/>
      <c r="H189" s="204" t="s">
        <v>16</v>
      </c>
      <c r="K189" s="204" t="str">
        <f>" " &amp; Input!E8</f>
        <v xml:space="preserve"> </v>
      </c>
      <c r="N189" s="204" t="s">
        <v>74</v>
      </c>
      <c r="O189" s="306"/>
      <c r="S189" s="204" t="str">
        <f>" " &amp; Input!E8</f>
        <v xml:space="preserve"> </v>
      </c>
      <c r="V189" s="204" t="str">
        <f>" " &amp; Input!E8</f>
        <v xml:space="preserve"> </v>
      </c>
    </row>
    <row r="190" spans="5:24" x14ac:dyDescent="0.2">
      <c r="E190" s="204" t="str">
        <f>"Comparative accumulated income and system costs over first 10 years in " &amp; E189</f>
        <v xml:space="preserve">Comparative accumulated income and system costs over first 10 years in  </v>
      </c>
      <c r="F190" s="309"/>
      <c r="O190" s="306"/>
    </row>
    <row r="191" spans="5:24" x14ac:dyDescent="0.2">
      <c r="E191" s="204" t="str">
        <f>"Comparative accumulated income and system costs over first 25 years in " &amp; E189</f>
        <v xml:space="preserve">Comparative accumulated income and system costs over first 25 years in  </v>
      </c>
    </row>
    <row r="192" spans="5:24" x14ac:dyDescent="0.2">
      <c r="E192" s="204" t="str">
        <f>"Comparative accumulated cash flow over first 10 years in " &amp; E189</f>
        <v xml:space="preserve">Comparative accumulated cash flow over first 10 years in  </v>
      </c>
    </row>
    <row r="193" spans="5:10" x14ac:dyDescent="0.2">
      <c r="E193" s="204" t="str">
        <f>"Average annual water cost in " &amp; E189 &amp;" /m³"</f>
        <v>Average annual water cost in   /m³</v>
      </c>
    </row>
    <row r="194" spans="5:10" x14ac:dyDescent="0.2">
      <c r="J194" s="204" t="s">
        <v>78</v>
      </c>
    </row>
    <row r="195" spans="5:10" x14ac:dyDescent="0.2">
      <c r="E195" s="204" t="str">
        <f>Input!D28</f>
        <v>Solar powered irrigation system</v>
      </c>
      <c r="J195" s="204" t="str">
        <f>Input!E8 &amp; "/kWh"</f>
        <v>/kWh</v>
      </c>
    </row>
    <row r="196" spans="5:10" x14ac:dyDescent="0.2">
      <c r="E196" s="204" t="str">
        <f>Input!D58</f>
        <v>Grid powered irrigation system</v>
      </c>
      <c r="J196" s="204" t="str">
        <f>Input!E8 &amp; "/l"</f>
        <v>/l</v>
      </c>
    </row>
  </sheetData>
  <sheetProtection selectLockedCells="1" selectUnlockedCells="1"/>
  <mergeCells count="8">
    <mergeCell ref="B50:B51"/>
    <mergeCell ref="B88:B89"/>
    <mergeCell ref="N96:O96"/>
    <mergeCell ref="P96:Q96"/>
    <mergeCell ref="N97:O97"/>
    <mergeCell ref="P97:Q97"/>
    <mergeCell ref="B154:B155"/>
    <mergeCell ref="F180:H18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dimension ref="A1:L398"/>
  <sheetViews>
    <sheetView showGridLines="0" zoomScale="115" zoomScaleNormal="115" workbookViewId="0">
      <selection activeCell="D8" sqref="D8"/>
    </sheetView>
  </sheetViews>
  <sheetFormatPr defaultColWidth="9.140625" defaultRowHeight="12.75" x14ac:dyDescent="0.2"/>
  <cols>
    <col min="1" max="1" width="6.42578125" style="35" customWidth="1"/>
    <col min="2" max="2" width="13.28515625" style="3" customWidth="1"/>
    <col min="3" max="3" width="15.42578125" style="3" customWidth="1"/>
    <col min="4" max="4" width="14" style="3" customWidth="1"/>
    <col min="5" max="5" width="14.140625" style="3" customWidth="1"/>
    <col min="6" max="6" width="14.42578125" style="3" customWidth="1"/>
    <col min="7" max="7" width="14.140625" style="3" customWidth="1"/>
    <col min="8" max="9" width="13.5703125" style="3" customWidth="1"/>
    <col min="10" max="10" width="13" style="3" customWidth="1"/>
    <col min="11" max="11" width="6.140625" style="3" customWidth="1"/>
    <col min="12" max="12" width="9.140625" style="4"/>
    <col min="13" max="13" width="15.28515625" style="4" customWidth="1"/>
    <col min="14" max="16384" width="9.140625" style="4"/>
  </cols>
  <sheetData>
    <row r="1" spans="1:11" ht="24" customHeight="1" x14ac:dyDescent="0.35">
      <c r="A1" s="471" t="s">
        <v>77</v>
      </c>
      <c r="B1" s="471"/>
      <c r="C1" s="471"/>
      <c r="D1" s="471"/>
      <c r="E1" s="471"/>
      <c r="F1" s="472" t="str">
        <f>Input!D28</f>
        <v>Solar powered irrigation system</v>
      </c>
      <c r="G1" s="472"/>
      <c r="H1" s="472"/>
      <c r="I1" s="472"/>
      <c r="J1" s="472"/>
    </row>
    <row r="2" spans="1:11" ht="12.75" customHeight="1" x14ac:dyDescent="0.2">
      <c r="A2" s="5" t="s">
        <v>34</v>
      </c>
      <c r="B2" s="6">
        <f>Input!E54</f>
        <v>0</v>
      </c>
      <c r="C2" s="7"/>
      <c r="D2" s="7"/>
      <c r="E2" s="7"/>
      <c r="F2" s="7"/>
      <c r="G2" s="7"/>
      <c r="H2" s="7"/>
      <c r="I2" s="7"/>
      <c r="J2" s="7"/>
    </row>
    <row r="3" spans="1:11" ht="14.25" customHeight="1" x14ac:dyDescent="0.2">
      <c r="A3" s="10"/>
      <c r="B3" s="473" t="s">
        <v>35</v>
      </c>
      <c r="C3" s="473"/>
      <c r="D3" s="473"/>
      <c r="E3" s="10"/>
      <c r="F3" s="473" t="s">
        <v>36</v>
      </c>
      <c r="G3" s="473"/>
      <c r="H3" s="473"/>
      <c r="I3" s="90"/>
      <c r="J3" s="10"/>
      <c r="K3" s="11"/>
    </row>
    <row r="4" spans="1:11" x14ac:dyDescent="0.2">
      <c r="A4" s="10"/>
      <c r="B4" s="10"/>
      <c r="C4" s="12" t="s">
        <v>37</v>
      </c>
      <c r="D4" s="13">
        <f>Input!E51</f>
        <v>0</v>
      </c>
      <c r="E4" s="14"/>
      <c r="F4" s="10"/>
      <c r="G4" s="12" t="s">
        <v>38</v>
      </c>
      <c r="H4" s="13" t="str">
        <f>IF(Values_Entered,-PMT(Interest_Rate/Num_Pmt_Per_Year,Loan_Years*Num_Pmt_Per_Year,Loan_Amount),"0")</f>
        <v>0</v>
      </c>
      <c r="I4" s="15"/>
      <c r="J4" s="195"/>
      <c r="K4" s="11"/>
    </row>
    <row r="5" spans="1:11" x14ac:dyDescent="0.2">
      <c r="A5" s="10"/>
      <c r="B5" s="10"/>
      <c r="C5" s="12" t="s">
        <v>39</v>
      </c>
      <c r="D5" s="16">
        <f>Input!E52</f>
        <v>0</v>
      </c>
      <c r="E5" s="17"/>
      <c r="F5" s="10"/>
      <c r="G5" s="12" t="s">
        <v>40</v>
      </c>
      <c r="H5" s="38" t="str">
        <f>IF(Values_Entered,Loan_Years*Num_Pmt_Per_Year,"")</f>
        <v/>
      </c>
      <c r="I5" s="18"/>
      <c r="J5" s="19"/>
      <c r="K5" s="11"/>
    </row>
    <row r="6" spans="1:11" x14ac:dyDescent="0.2">
      <c r="A6" s="10"/>
      <c r="B6" s="10"/>
      <c r="C6" s="12" t="s">
        <v>41</v>
      </c>
      <c r="D6" s="18">
        <f>Input!E53</f>
        <v>0</v>
      </c>
      <c r="E6" s="17"/>
      <c r="F6" s="10"/>
      <c r="G6" s="12" t="s">
        <v>42</v>
      </c>
      <c r="H6" s="38" t="str">
        <f>IF(Values_Entered,Number_of_Payments,"")</f>
        <v/>
      </c>
      <c r="I6" s="18"/>
      <c r="J6" s="19"/>
      <c r="K6" s="11"/>
    </row>
    <row r="7" spans="1:11" x14ac:dyDescent="0.2">
      <c r="A7" s="10"/>
      <c r="B7" s="10"/>
      <c r="C7" s="12" t="s">
        <v>43</v>
      </c>
      <c r="D7" s="18">
        <v>1</v>
      </c>
      <c r="E7" s="17"/>
      <c r="F7" s="10"/>
      <c r="G7" s="12" t="s">
        <v>44</v>
      </c>
      <c r="H7" s="91" t="str">
        <f>IF(Values_Entered,SUMIF(Beg_Bal,"&gt;0",Extra_Pay),"")</f>
        <v/>
      </c>
      <c r="I7" s="15"/>
      <c r="J7" s="19"/>
      <c r="K7" s="11"/>
    </row>
    <row r="8" spans="1:11" x14ac:dyDescent="0.2">
      <c r="A8" s="10"/>
      <c r="B8" s="10"/>
      <c r="C8" s="12" t="s">
        <v>45</v>
      </c>
      <c r="D8" s="20">
        <v>42736</v>
      </c>
      <c r="E8" s="21"/>
      <c r="F8" s="10"/>
      <c r="G8" s="12" t="s">
        <v>46</v>
      </c>
      <c r="H8" s="91" t="str">
        <f>IF(Values_Entered,SUMIF(Beg_Bal,"&gt;0",Int),"")</f>
        <v/>
      </c>
      <c r="I8" s="15"/>
      <c r="J8" s="195"/>
      <c r="K8" s="11"/>
    </row>
    <row r="9" spans="1:11" x14ac:dyDescent="0.2">
      <c r="A9" s="10"/>
      <c r="B9" s="10"/>
      <c r="C9" s="12" t="s">
        <v>47</v>
      </c>
      <c r="D9" s="15">
        <v>0</v>
      </c>
      <c r="E9" s="10"/>
      <c r="F9" s="7"/>
      <c r="G9" s="7"/>
      <c r="H9" s="7"/>
      <c r="I9" s="7"/>
      <c r="J9" s="19"/>
      <c r="K9" s="11"/>
    </row>
    <row r="10" spans="1:11" x14ac:dyDescent="0.2">
      <c r="A10" s="10"/>
      <c r="B10" s="7"/>
      <c r="C10" s="7"/>
      <c r="D10" s="7"/>
      <c r="E10" s="7"/>
      <c r="F10" s="7"/>
      <c r="G10" s="7"/>
      <c r="H10" s="7"/>
      <c r="I10" s="7"/>
      <c r="J10" s="7"/>
      <c r="K10" s="11"/>
    </row>
    <row r="11" spans="1:11" ht="3" customHeight="1" x14ac:dyDescent="0.2">
      <c r="A11" s="8"/>
      <c r="B11" s="9"/>
      <c r="C11" s="9"/>
      <c r="D11" s="9"/>
      <c r="E11" s="9"/>
      <c r="F11" s="9"/>
      <c r="G11" s="9"/>
      <c r="H11" s="9"/>
      <c r="I11" s="9"/>
      <c r="J11" s="9"/>
      <c r="K11" s="11"/>
    </row>
    <row r="12" spans="1:11" s="25" customFormat="1" ht="31.5" customHeight="1" x14ac:dyDescent="0.2">
      <c r="A12" s="22" t="s">
        <v>48</v>
      </c>
      <c r="B12" s="23" t="s">
        <v>49</v>
      </c>
      <c r="C12" s="23" t="s">
        <v>50</v>
      </c>
      <c r="D12" s="23" t="s">
        <v>38</v>
      </c>
      <c r="E12" s="23" t="s">
        <v>51</v>
      </c>
      <c r="F12" s="23" t="s">
        <v>52</v>
      </c>
      <c r="G12" s="23" t="s">
        <v>53</v>
      </c>
      <c r="H12" s="23" t="s">
        <v>54</v>
      </c>
      <c r="I12" s="23" t="s">
        <v>55</v>
      </c>
      <c r="J12" s="23" t="s">
        <v>56</v>
      </c>
      <c r="K12" s="24"/>
    </row>
    <row r="13" spans="1:11" s="25" customFormat="1" ht="3" customHeight="1" x14ac:dyDescent="0.2">
      <c r="A13" s="8"/>
      <c r="B13" s="26"/>
      <c r="C13" s="26"/>
      <c r="D13" s="26"/>
      <c r="E13" s="26"/>
      <c r="F13" s="26"/>
      <c r="G13" s="26"/>
      <c r="H13" s="26"/>
      <c r="I13" s="26"/>
      <c r="J13" s="27"/>
      <c r="K13" s="24"/>
    </row>
    <row r="14" spans="1:11" s="25" customFormat="1" x14ac:dyDescent="0.2">
      <c r="A14" s="28" t="str">
        <f>IF(Values_Entered,1,"")</f>
        <v/>
      </c>
      <c r="B14" s="29" t="str">
        <f t="shared" ref="B14:B77" si="0">IF(Pay_Num&lt;&gt;"",DATE(YEAR(Loan_Start),MONTH(Loan_Start)+(Pay_Num)*12/Num_Pmt_Per_Year,DAY(Loan_Start)),"")</f>
        <v/>
      </c>
      <c r="C14" s="30" t="str">
        <f>IF(Values_Entered,Loan_Amount,"")</f>
        <v/>
      </c>
      <c r="D14" s="30" t="str">
        <f>IF(Pay_Num&lt;&gt;"",Scheduled_Monthly_Payment,"")</f>
        <v/>
      </c>
      <c r="E14" s="31" t="e">
        <f t="shared" ref="E14:E77" si="1">IF(AND(Pay_Num&lt;&gt;"",Sched_Pay+Scheduled_Extra_Payments&lt;Beg_Bal),Scheduled_Extra_Payments,IF(AND(Pay_Num&lt;&gt;"",Beg_Bal-Sched_Pay&gt;0),Beg_Bal-Sched_Pay,IF(Pay_Num&lt;&gt;"",0,"")))</f>
        <v>#VALUE!</v>
      </c>
      <c r="F14" s="30" t="e">
        <f t="shared" ref="F14:F77" si="2">IF(AND(Pay_Num&lt;&gt;"",Sched_Pay+Extra_Pay&lt;Beg_Bal),Sched_Pay+Extra_Pay,IF(Pay_Num&lt;&gt;"",Beg_Bal,""))</f>
        <v>#VALUE!</v>
      </c>
      <c r="G14" s="30" t="str">
        <f>IF(Pay_Num&lt;&gt;"",Total_Pay-Int,"")</f>
        <v/>
      </c>
      <c r="H14" s="30" t="str">
        <f>IF(Pay_Num&lt;&gt;"",Beg_Bal*(Interest_Rate/Num_Pmt_Per_Year),"")</f>
        <v/>
      </c>
      <c r="I14" s="30" t="e">
        <f t="shared" ref="I14:I77" si="3">IF(AND(Pay_Num&lt;&gt;"",Sched_Pay+Extra_Pay&lt;Beg_Bal),Beg_Bal-Princ,IF(Pay_Num&lt;&gt;"",0,""))</f>
        <v>#VALUE!</v>
      </c>
      <c r="J14" s="30">
        <f>SUM($H$14:$H14)</f>
        <v>0</v>
      </c>
    </row>
    <row r="15" spans="1:11" s="25" customFormat="1" ht="12.75" customHeight="1" x14ac:dyDescent="0.2">
      <c r="A15" s="28" t="str">
        <f>IF(Values_Entered,A14+1,"")</f>
        <v/>
      </c>
      <c r="B15" s="29" t="str">
        <f t="shared" si="0"/>
        <v/>
      </c>
      <c r="C15" s="30" t="str">
        <f t="shared" ref="C15:C78" si="4">IF(Pay_Num&lt;&gt;"",I14,"")</f>
        <v/>
      </c>
      <c r="D15" s="30" t="str">
        <f>IF(Pay_Num&lt;&gt;"",Scheduled_Monthly_Payment,"")</f>
        <v/>
      </c>
      <c r="E15" s="31" t="e">
        <f t="shared" si="1"/>
        <v>#VALUE!</v>
      </c>
      <c r="F15" s="30" t="e">
        <f t="shared" si="2"/>
        <v>#VALUE!</v>
      </c>
      <c r="G15" s="30" t="str">
        <f t="shared" ref="G15:G78" si="5">IF(Pay_Num&lt;&gt;"",Total_Pay-Int,"")</f>
        <v/>
      </c>
      <c r="H15" s="30" t="str">
        <f t="shared" ref="H15:H78" si="6">IF(Pay_Num&lt;&gt;"",Beg_Bal*Interest_Rate/Num_Pmt_Per_Year,"")</f>
        <v/>
      </c>
      <c r="I15" s="30" t="e">
        <f t="shared" si="3"/>
        <v>#VALUE!</v>
      </c>
      <c r="J15" s="30">
        <f>SUM($H$14:$H15)</f>
        <v>0</v>
      </c>
    </row>
    <row r="16" spans="1:11" s="25" customFormat="1" ht="12.75" customHeight="1" x14ac:dyDescent="0.2">
      <c r="A16" s="28" t="str">
        <f>IF(Values_Entered,A15+1,"")</f>
        <v/>
      </c>
      <c r="B16" s="29" t="str">
        <f t="shared" si="0"/>
        <v/>
      </c>
      <c r="C16" s="30" t="str">
        <f t="shared" si="4"/>
        <v/>
      </c>
      <c r="D16" s="30" t="str">
        <f t="shared" ref="D16:D79" si="7">IF(Pay_Num&lt;&gt;"",Scheduled_Monthly_Payment,"")</f>
        <v/>
      </c>
      <c r="E16" s="31" t="e">
        <f t="shared" si="1"/>
        <v>#VALUE!</v>
      </c>
      <c r="F16" s="30" t="e">
        <f t="shared" si="2"/>
        <v>#VALUE!</v>
      </c>
      <c r="G16" s="30" t="str">
        <f t="shared" si="5"/>
        <v/>
      </c>
      <c r="H16" s="30" t="str">
        <f t="shared" si="6"/>
        <v/>
      </c>
      <c r="I16" s="30" t="e">
        <f t="shared" si="3"/>
        <v>#VALUE!</v>
      </c>
      <c r="J16" s="30">
        <f>SUM($H$14:$H16)</f>
        <v>0</v>
      </c>
    </row>
    <row r="17" spans="1:12" s="25" customFormat="1" x14ac:dyDescent="0.2">
      <c r="A17" s="28" t="str">
        <f>IF(Values_Entered,A16+1,"")</f>
        <v/>
      </c>
      <c r="B17" s="29" t="str">
        <f t="shared" si="0"/>
        <v/>
      </c>
      <c r="C17" s="30" t="str">
        <f t="shared" si="4"/>
        <v/>
      </c>
      <c r="D17" s="30" t="str">
        <f>IF(Pay_Num&lt;&gt;"",Scheduled_Monthly_Payment,"")</f>
        <v/>
      </c>
      <c r="E17" s="31" t="e">
        <f t="shared" si="1"/>
        <v>#VALUE!</v>
      </c>
      <c r="F17" s="30" t="e">
        <f t="shared" si="2"/>
        <v>#VALUE!</v>
      </c>
      <c r="G17" s="30" t="str">
        <f t="shared" si="5"/>
        <v/>
      </c>
      <c r="H17" s="30" t="str">
        <f t="shared" si="6"/>
        <v/>
      </c>
      <c r="I17" s="30" t="e">
        <f t="shared" si="3"/>
        <v>#VALUE!</v>
      </c>
      <c r="J17" s="30">
        <f>SUM($H$14:$H17)</f>
        <v>0</v>
      </c>
    </row>
    <row r="18" spans="1:12" s="25" customFormat="1" x14ac:dyDescent="0.2">
      <c r="A18" s="28" t="str">
        <f>IF(Values_Entered,A17+1,"")</f>
        <v/>
      </c>
      <c r="B18" s="29" t="str">
        <f t="shared" si="0"/>
        <v/>
      </c>
      <c r="C18" s="30" t="str">
        <f t="shared" si="4"/>
        <v/>
      </c>
      <c r="D18" s="30" t="str">
        <f t="shared" si="7"/>
        <v/>
      </c>
      <c r="E18" s="31" t="e">
        <f t="shared" si="1"/>
        <v>#VALUE!</v>
      </c>
      <c r="F18" s="30" t="e">
        <f t="shared" si="2"/>
        <v>#VALUE!</v>
      </c>
      <c r="G18" s="30" t="str">
        <f t="shared" si="5"/>
        <v/>
      </c>
      <c r="H18" s="30" t="str">
        <f t="shared" si="6"/>
        <v/>
      </c>
      <c r="I18" s="30" t="e">
        <f t="shared" si="3"/>
        <v>#VALUE!</v>
      </c>
      <c r="J18" s="30">
        <f>SUM($H$14:$H18)</f>
        <v>0</v>
      </c>
    </row>
    <row r="19" spans="1:12" s="201" customFormat="1" x14ac:dyDescent="0.2">
      <c r="A19" s="196" t="str">
        <f>IF(Values_Entered,A18+1,"")</f>
        <v/>
      </c>
      <c r="B19" s="197" t="str">
        <f t="shared" si="0"/>
        <v/>
      </c>
      <c r="C19" s="198" t="str">
        <f t="shared" si="4"/>
        <v/>
      </c>
      <c r="D19" s="198" t="str">
        <f t="shared" si="7"/>
        <v/>
      </c>
      <c r="E19" s="199" t="e">
        <f t="shared" si="1"/>
        <v>#VALUE!</v>
      </c>
      <c r="F19" s="198" t="e">
        <f t="shared" si="2"/>
        <v>#VALUE!</v>
      </c>
      <c r="G19" s="198" t="str">
        <f t="shared" si="5"/>
        <v/>
      </c>
      <c r="H19" s="198" t="str">
        <f t="shared" si="6"/>
        <v/>
      </c>
      <c r="I19" s="198" t="e">
        <f t="shared" si="3"/>
        <v>#VALUE!</v>
      </c>
      <c r="J19" s="198">
        <f>SUM($H$14:$H19)</f>
        <v>0</v>
      </c>
      <c r="K19" s="200"/>
      <c r="L19" s="200"/>
    </row>
    <row r="20" spans="1:12" s="201" customFormat="1" x14ac:dyDescent="0.2">
      <c r="A20" s="196" t="str">
        <f>IF(Values_Entered,A19+1,"")</f>
        <v/>
      </c>
      <c r="B20" s="197" t="str">
        <f t="shared" si="0"/>
        <v/>
      </c>
      <c r="C20" s="198" t="str">
        <f t="shared" si="4"/>
        <v/>
      </c>
      <c r="D20" s="198" t="str">
        <f t="shared" si="7"/>
        <v/>
      </c>
      <c r="E20" s="199" t="e">
        <f t="shared" si="1"/>
        <v>#VALUE!</v>
      </c>
      <c r="F20" s="198" t="e">
        <f t="shared" si="2"/>
        <v>#VALUE!</v>
      </c>
      <c r="G20" s="198" t="str">
        <f t="shared" si="5"/>
        <v/>
      </c>
      <c r="H20" s="198" t="str">
        <f t="shared" si="6"/>
        <v/>
      </c>
      <c r="I20" s="198" t="e">
        <f t="shared" si="3"/>
        <v>#VALUE!</v>
      </c>
      <c r="J20" s="198">
        <f>SUM($H$14:$H20)</f>
        <v>0</v>
      </c>
      <c r="K20" s="200"/>
      <c r="L20" s="200"/>
    </row>
    <row r="21" spans="1:12" s="201" customFormat="1" x14ac:dyDescent="0.2">
      <c r="A21" s="196" t="str">
        <f>IF(Values_Entered,A20+1,"")</f>
        <v/>
      </c>
      <c r="B21" s="197" t="str">
        <f t="shared" si="0"/>
        <v/>
      </c>
      <c r="C21" s="198" t="str">
        <f t="shared" si="4"/>
        <v/>
      </c>
      <c r="D21" s="198" t="str">
        <f t="shared" si="7"/>
        <v/>
      </c>
      <c r="E21" s="199" t="e">
        <f t="shared" si="1"/>
        <v>#VALUE!</v>
      </c>
      <c r="F21" s="198" t="e">
        <f t="shared" si="2"/>
        <v>#VALUE!</v>
      </c>
      <c r="G21" s="198" t="str">
        <f t="shared" si="5"/>
        <v/>
      </c>
      <c r="H21" s="198" t="str">
        <f t="shared" si="6"/>
        <v/>
      </c>
      <c r="I21" s="198" t="e">
        <f t="shared" si="3"/>
        <v>#VALUE!</v>
      </c>
      <c r="J21" s="198">
        <f>SUM($H$14:$H21)</f>
        <v>0</v>
      </c>
      <c r="K21" s="200"/>
      <c r="L21" s="200"/>
    </row>
    <row r="22" spans="1:12" s="201" customFormat="1" x14ac:dyDescent="0.2">
      <c r="A22" s="196" t="str">
        <f>IF(Values_Entered,A21+1,"")</f>
        <v/>
      </c>
      <c r="B22" s="197" t="str">
        <f t="shared" si="0"/>
        <v/>
      </c>
      <c r="C22" s="198" t="str">
        <f t="shared" si="4"/>
        <v/>
      </c>
      <c r="D22" s="198" t="str">
        <f t="shared" si="7"/>
        <v/>
      </c>
      <c r="E22" s="199" t="e">
        <f t="shared" si="1"/>
        <v>#VALUE!</v>
      </c>
      <c r="F22" s="198" t="e">
        <f t="shared" si="2"/>
        <v>#VALUE!</v>
      </c>
      <c r="G22" s="198" t="str">
        <f t="shared" si="5"/>
        <v/>
      </c>
      <c r="H22" s="198" t="str">
        <f t="shared" si="6"/>
        <v/>
      </c>
      <c r="I22" s="198" t="e">
        <f t="shared" si="3"/>
        <v>#VALUE!</v>
      </c>
      <c r="J22" s="198">
        <f>SUM($H$14:$H22)</f>
        <v>0</v>
      </c>
      <c r="K22" s="200"/>
      <c r="L22" s="200"/>
    </row>
    <row r="23" spans="1:12" s="201" customFormat="1" x14ac:dyDescent="0.2">
      <c r="A23" s="196" t="str">
        <f>IF(Values_Entered,A22+1,"")</f>
        <v/>
      </c>
      <c r="B23" s="197" t="str">
        <f t="shared" si="0"/>
        <v/>
      </c>
      <c r="C23" s="198" t="str">
        <f t="shared" si="4"/>
        <v/>
      </c>
      <c r="D23" s="198" t="str">
        <f t="shared" si="7"/>
        <v/>
      </c>
      <c r="E23" s="199" t="e">
        <f t="shared" si="1"/>
        <v>#VALUE!</v>
      </c>
      <c r="F23" s="198" t="e">
        <f t="shared" si="2"/>
        <v>#VALUE!</v>
      </c>
      <c r="G23" s="198" t="str">
        <f t="shared" si="5"/>
        <v/>
      </c>
      <c r="H23" s="198" t="str">
        <f t="shared" si="6"/>
        <v/>
      </c>
      <c r="I23" s="198" t="e">
        <f t="shared" si="3"/>
        <v>#VALUE!</v>
      </c>
      <c r="J23" s="198">
        <f>SUM($H$14:$H23)</f>
        <v>0</v>
      </c>
      <c r="K23" s="200"/>
      <c r="L23" s="200"/>
    </row>
    <row r="24" spans="1:12" s="201" customFormat="1" x14ac:dyDescent="0.2">
      <c r="A24" s="196" t="str">
        <f>IF(Values_Entered,A23+1,"")</f>
        <v/>
      </c>
      <c r="B24" s="197" t="str">
        <f t="shared" si="0"/>
        <v/>
      </c>
      <c r="C24" s="198" t="str">
        <f t="shared" si="4"/>
        <v/>
      </c>
      <c r="D24" s="198" t="str">
        <f t="shared" si="7"/>
        <v/>
      </c>
      <c r="E24" s="199" t="e">
        <f t="shared" si="1"/>
        <v>#VALUE!</v>
      </c>
      <c r="F24" s="198" t="e">
        <f t="shared" si="2"/>
        <v>#VALUE!</v>
      </c>
      <c r="G24" s="198" t="str">
        <f t="shared" si="5"/>
        <v/>
      </c>
      <c r="H24" s="198" t="str">
        <f t="shared" si="6"/>
        <v/>
      </c>
      <c r="I24" s="198" t="e">
        <f t="shared" si="3"/>
        <v>#VALUE!</v>
      </c>
      <c r="J24" s="198">
        <f>SUM($H$14:$H24)</f>
        <v>0</v>
      </c>
      <c r="K24" s="200"/>
      <c r="L24" s="200"/>
    </row>
    <row r="25" spans="1:12" s="201" customFormat="1" x14ac:dyDescent="0.2">
      <c r="A25" s="196" t="str">
        <f>IF(Values_Entered,A24+1,"")</f>
        <v/>
      </c>
      <c r="B25" s="197" t="str">
        <f t="shared" si="0"/>
        <v/>
      </c>
      <c r="C25" s="198" t="str">
        <f t="shared" si="4"/>
        <v/>
      </c>
      <c r="D25" s="198" t="str">
        <f t="shared" si="7"/>
        <v/>
      </c>
      <c r="E25" s="199" t="e">
        <f t="shared" si="1"/>
        <v>#VALUE!</v>
      </c>
      <c r="F25" s="198" t="e">
        <f t="shared" si="2"/>
        <v>#VALUE!</v>
      </c>
      <c r="G25" s="198" t="str">
        <f t="shared" si="5"/>
        <v/>
      </c>
      <c r="H25" s="198" t="str">
        <f t="shared" si="6"/>
        <v/>
      </c>
      <c r="I25" s="198" t="e">
        <f t="shared" si="3"/>
        <v>#VALUE!</v>
      </c>
      <c r="J25" s="198">
        <f>SUM($H$14:$H25)</f>
        <v>0</v>
      </c>
      <c r="K25" s="200"/>
      <c r="L25" s="200"/>
    </row>
    <row r="26" spans="1:12" s="201" customFormat="1" x14ac:dyDescent="0.2">
      <c r="A26" s="196" t="str">
        <f>IF(Values_Entered,A25+1,"")</f>
        <v/>
      </c>
      <c r="B26" s="197" t="str">
        <f t="shared" si="0"/>
        <v/>
      </c>
      <c r="C26" s="198" t="str">
        <f t="shared" si="4"/>
        <v/>
      </c>
      <c r="D26" s="198" t="str">
        <f t="shared" si="7"/>
        <v/>
      </c>
      <c r="E26" s="199" t="e">
        <f t="shared" si="1"/>
        <v>#VALUE!</v>
      </c>
      <c r="F26" s="198" t="e">
        <f t="shared" si="2"/>
        <v>#VALUE!</v>
      </c>
      <c r="G26" s="198" t="str">
        <f t="shared" si="5"/>
        <v/>
      </c>
      <c r="H26" s="198" t="str">
        <f t="shared" si="6"/>
        <v/>
      </c>
      <c r="I26" s="198" t="e">
        <f t="shared" si="3"/>
        <v>#VALUE!</v>
      </c>
      <c r="J26" s="198">
        <f>SUM($H$14:$H26)</f>
        <v>0</v>
      </c>
      <c r="K26" s="200"/>
      <c r="L26" s="200"/>
    </row>
    <row r="27" spans="1:12" s="201" customFormat="1" x14ac:dyDescent="0.2">
      <c r="A27" s="196" t="str">
        <f>IF(Values_Entered,A26+1,"")</f>
        <v/>
      </c>
      <c r="B27" s="197" t="str">
        <f t="shared" si="0"/>
        <v/>
      </c>
      <c r="C27" s="198" t="str">
        <f t="shared" si="4"/>
        <v/>
      </c>
      <c r="D27" s="198" t="str">
        <f t="shared" si="7"/>
        <v/>
      </c>
      <c r="E27" s="199" t="e">
        <f t="shared" si="1"/>
        <v>#VALUE!</v>
      </c>
      <c r="F27" s="198" t="e">
        <f t="shared" si="2"/>
        <v>#VALUE!</v>
      </c>
      <c r="G27" s="198" t="str">
        <f t="shared" si="5"/>
        <v/>
      </c>
      <c r="H27" s="198" t="str">
        <f t="shared" si="6"/>
        <v/>
      </c>
      <c r="I27" s="198" t="e">
        <f t="shared" si="3"/>
        <v>#VALUE!</v>
      </c>
      <c r="J27" s="198">
        <f>SUM($H$14:$H27)</f>
        <v>0</v>
      </c>
      <c r="K27" s="200"/>
      <c r="L27" s="200"/>
    </row>
    <row r="28" spans="1:12" s="201" customFormat="1" x14ac:dyDescent="0.2">
      <c r="A28" s="196" t="str">
        <f>IF(Values_Entered,A27+1,"")</f>
        <v/>
      </c>
      <c r="B28" s="197" t="str">
        <f t="shared" si="0"/>
        <v/>
      </c>
      <c r="C28" s="198" t="str">
        <f t="shared" si="4"/>
        <v/>
      </c>
      <c r="D28" s="198" t="str">
        <f t="shared" si="7"/>
        <v/>
      </c>
      <c r="E28" s="199" t="e">
        <f t="shared" si="1"/>
        <v>#VALUE!</v>
      </c>
      <c r="F28" s="198" t="e">
        <f t="shared" si="2"/>
        <v>#VALUE!</v>
      </c>
      <c r="G28" s="198" t="str">
        <f t="shared" si="5"/>
        <v/>
      </c>
      <c r="H28" s="198" t="str">
        <f t="shared" si="6"/>
        <v/>
      </c>
      <c r="I28" s="198" t="e">
        <f t="shared" si="3"/>
        <v>#VALUE!</v>
      </c>
      <c r="J28" s="198">
        <f>SUM($H$14:$H28)</f>
        <v>0</v>
      </c>
      <c r="K28" s="200"/>
      <c r="L28" s="200"/>
    </row>
    <row r="29" spans="1:12" s="201" customFormat="1" x14ac:dyDescent="0.2">
      <c r="A29" s="196" t="str">
        <f>IF(Values_Entered,A28+1,"")</f>
        <v/>
      </c>
      <c r="B29" s="197" t="str">
        <f t="shared" si="0"/>
        <v/>
      </c>
      <c r="C29" s="198" t="str">
        <f t="shared" si="4"/>
        <v/>
      </c>
      <c r="D29" s="198" t="str">
        <f t="shared" si="7"/>
        <v/>
      </c>
      <c r="E29" s="199" t="e">
        <f t="shared" si="1"/>
        <v>#VALUE!</v>
      </c>
      <c r="F29" s="198" t="e">
        <f t="shared" si="2"/>
        <v>#VALUE!</v>
      </c>
      <c r="G29" s="198" t="str">
        <f t="shared" si="5"/>
        <v/>
      </c>
      <c r="H29" s="198" t="str">
        <f t="shared" si="6"/>
        <v/>
      </c>
      <c r="I29" s="198" t="e">
        <f t="shared" si="3"/>
        <v>#VALUE!</v>
      </c>
      <c r="J29" s="198">
        <f>SUM($H$14:$H29)</f>
        <v>0</v>
      </c>
      <c r="K29" s="200"/>
      <c r="L29" s="200"/>
    </row>
    <row r="30" spans="1:12" s="201" customFormat="1" x14ac:dyDescent="0.2">
      <c r="A30" s="196" t="str">
        <f>IF(Values_Entered,A29+1,"")</f>
        <v/>
      </c>
      <c r="B30" s="197" t="str">
        <f t="shared" si="0"/>
        <v/>
      </c>
      <c r="C30" s="198" t="str">
        <f t="shared" si="4"/>
        <v/>
      </c>
      <c r="D30" s="198" t="str">
        <f t="shared" si="7"/>
        <v/>
      </c>
      <c r="E30" s="199" t="e">
        <f t="shared" si="1"/>
        <v>#VALUE!</v>
      </c>
      <c r="F30" s="198" t="e">
        <f t="shared" si="2"/>
        <v>#VALUE!</v>
      </c>
      <c r="G30" s="198" t="str">
        <f t="shared" si="5"/>
        <v/>
      </c>
      <c r="H30" s="198" t="str">
        <f t="shared" si="6"/>
        <v/>
      </c>
      <c r="I30" s="198" t="e">
        <f t="shared" si="3"/>
        <v>#VALUE!</v>
      </c>
      <c r="J30" s="198">
        <f>SUM($H$14:$H30)</f>
        <v>0</v>
      </c>
      <c r="K30" s="200"/>
      <c r="L30" s="200"/>
    </row>
    <row r="31" spans="1:12" s="201" customFormat="1" x14ac:dyDescent="0.2">
      <c r="A31" s="196" t="str">
        <f>IF(Values_Entered,A30+1,"")</f>
        <v/>
      </c>
      <c r="B31" s="197" t="str">
        <f t="shared" si="0"/>
        <v/>
      </c>
      <c r="C31" s="198" t="str">
        <f t="shared" si="4"/>
        <v/>
      </c>
      <c r="D31" s="198" t="str">
        <f t="shared" si="7"/>
        <v/>
      </c>
      <c r="E31" s="199" t="e">
        <f t="shared" si="1"/>
        <v>#VALUE!</v>
      </c>
      <c r="F31" s="198" t="e">
        <f t="shared" si="2"/>
        <v>#VALUE!</v>
      </c>
      <c r="G31" s="198" t="str">
        <f t="shared" si="5"/>
        <v/>
      </c>
      <c r="H31" s="198" t="str">
        <f t="shared" si="6"/>
        <v/>
      </c>
      <c r="I31" s="198" t="e">
        <f t="shared" si="3"/>
        <v>#VALUE!</v>
      </c>
      <c r="J31" s="198">
        <f>SUM($H$14:$H31)</f>
        <v>0</v>
      </c>
      <c r="K31" s="200"/>
      <c r="L31" s="200"/>
    </row>
    <row r="32" spans="1:12" s="201" customFormat="1" x14ac:dyDescent="0.2">
      <c r="A32" s="196" t="str">
        <f>IF(Values_Entered,A31+1,"")</f>
        <v/>
      </c>
      <c r="B32" s="197" t="str">
        <f t="shared" si="0"/>
        <v/>
      </c>
      <c r="C32" s="198" t="str">
        <f t="shared" si="4"/>
        <v/>
      </c>
      <c r="D32" s="198" t="str">
        <f t="shared" si="7"/>
        <v/>
      </c>
      <c r="E32" s="199" t="e">
        <f t="shared" si="1"/>
        <v>#VALUE!</v>
      </c>
      <c r="F32" s="198" t="e">
        <f t="shared" si="2"/>
        <v>#VALUE!</v>
      </c>
      <c r="G32" s="198" t="str">
        <f t="shared" si="5"/>
        <v/>
      </c>
      <c r="H32" s="198" t="str">
        <f t="shared" si="6"/>
        <v/>
      </c>
      <c r="I32" s="198" t="e">
        <f t="shared" si="3"/>
        <v>#VALUE!</v>
      </c>
      <c r="J32" s="198">
        <f>SUM($H$14:$H32)</f>
        <v>0</v>
      </c>
      <c r="K32" s="200"/>
      <c r="L32" s="200"/>
    </row>
    <row r="33" spans="1:12" s="201" customFormat="1" x14ac:dyDescent="0.2">
      <c r="A33" s="196" t="str">
        <f>IF(Values_Entered,A32+1,"")</f>
        <v/>
      </c>
      <c r="B33" s="197" t="str">
        <f t="shared" si="0"/>
        <v/>
      </c>
      <c r="C33" s="198" t="str">
        <f t="shared" si="4"/>
        <v/>
      </c>
      <c r="D33" s="198" t="str">
        <f t="shared" si="7"/>
        <v/>
      </c>
      <c r="E33" s="199" t="e">
        <f t="shared" si="1"/>
        <v>#VALUE!</v>
      </c>
      <c r="F33" s="198" t="e">
        <f t="shared" si="2"/>
        <v>#VALUE!</v>
      </c>
      <c r="G33" s="198" t="str">
        <f t="shared" si="5"/>
        <v/>
      </c>
      <c r="H33" s="198" t="str">
        <f t="shared" si="6"/>
        <v/>
      </c>
      <c r="I33" s="198" t="e">
        <f t="shared" si="3"/>
        <v>#VALUE!</v>
      </c>
      <c r="J33" s="198">
        <f>SUM($H$14:$H33)</f>
        <v>0</v>
      </c>
      <c r="K33" s="200"/>
      <c r="L33" s="200"/>
    </row>
    <row r="34" spans="1:12" s="201" customFormat="1" x14ac:dyDescent="0.2">
      <c r="A34" s="196" t="str">
        <f>IF(Values_Entered,A33+1,"")</f>
        <v/>
      </c>
      <c r="B34" s="197" t="str">
        <f t="shared" si="0"/>
        <v/>
      </c>
      <c r="C34" s="198" t="str">
        <f t="shared" si="4"/>
        <v/>
      </c>
      <c r="D34" s="198" t="str">
        <f t="shared" si="7"/>
        <v/>
      </c>
      <c r="E34" s="199" t="e">
        <f t="shared" si="1"/>
        <v>#VALUE!</v>
      </c>
      <c r="F34" s="198" t="e">
        <f t="shared" si="2"/>
        <v>#VALUE!</v>
      </c>
      <c r="G34" s="198" t="str">
        <f t="shared" si="5"/>
        <v/>
      </c>
      <c r="H34" s="198" t="str">
        <f t="shared" si="6"/>
        <v/>
      </c>
      <c r="I34" s="198" t="e">
        <f t="shared" si="3"/>
        <v>#VALUE!</v>
      </c>
      <c r="J34" s="198">
        <f>SUM($H$14:$H34)</f>
        <v>0</v>
      </c>
      <c r="K34" s="200"/>
      <c r="L34" s="200"/>
    </row>
    <row r="35" spans="1:12" s="201" customFormat="1" x14ac:dyDescent="0.2">
      <c r="A35" s="196" t="str">
        <f>IF(Values_Entered,A34+1,"")</f>
        <v/>
      </c>
      <c r="B35" s="197" t="str">
        <f t="shared" si="0"/>
        <v/>
      </c>
      <c r="C35" s="198" t="str">
        <f t="shared" si="4"/>
        <v/>
      </c>
      <c r="D35" s="198" t="str">
        <f t="shared" si="7"/>
        <v/>
      </c>
      <c r="E35" s="199" t="e">
        <f t="shared" si="1"/>
        <v>#VALUE!</v>
      </c>
      <c r="F35" s="198" t="e">
        <f t="shared" si="2"/>
        <v>#VALUE!</v>
      </c>
      <c r="G35" s="198" t="str">
        <f t="shared" si="5"/>
        <v/>
      </c>
      <c r="H35" s="198" t="str">
        <f t="shared" si="6"/>
        <v/>
      </c>
      <c r="I35" s="198" t="e">
        <f t="shared" si="3"/>
        <v>#VALUE!</v>
      </c>
      <c r="J35" s="198">
        <f>SUM($H$14:$H35)</f>
        <v>0</v>
      </c>
      <c r="K35" s="200"/>
      <c r="L35" s="200"/>
    </row>
    <row r="36" spans="1:12" s="201" customFormat="1" x14ac:dyDescent="0.2">
      <c r="A36" s="196" t="str">
        <f>IF(Values_Entered,A35+1,"")</f>
        <v/>
      </c>
      <c r="B36" s="197" t="str">
        <f t="shared" si="0"/>
        <v/>
      </c>
      <c r="C36" s="198" t="str">
        <f t="shared" si="4"/>
        <v/>
      </c>
      <c r="D36" s="198" t="str">
        <f t="shared" si="7"/>
        <v/>
      </c>
      <c r="E36" s="199" t="e">
        <f t="shared" si="1"/>
        <v>#VALUE!</v>
      </c>
      <c r="F36" s="198" t="e">
        <f t="shared" si="2"/>
        <v>#VALUE!</v>
      </c>
      <c r="G36" s="198" t="str">
        <f t="shared" si="5"/>
        <v/>
      </c>
      <c r="H36" s="198" t="str">
        <f t="shared" si="6"/>
        <v/>
      </c>
      <c r="I36" s="198" t="e">
        <f t="shared" si="3"/>
        <v>#VALUE!</v>
      </c>
      <c r="J36" s="198">
        <f>SUM($H$14:$H36)</f>
        <v>0</v>
      </c>
      <c r="K36" s="200"/>
      <c r="L36" s="200"/>
    </row>
    <row r="37" spans="1:12" s="201" customFormat="1" x14ac:dyDescent="0.2">
      <c r="A37" s="196" t="str">
        <f>IF(Values_Entered,A36+1,"")</f>
        <v/>
      </c>
      <c r="B37" s="197" t="str">
        <f t="shared" si="0"/>
        <v/>
      </c>
      <c r="C37" s="198" t="str">
        <f t="shared" si="4"/>
        <v/>
      </c>
      <c r="D37" s="198" t="str">
        <f t="shared" si="7"/>
        <v/>
      </c>
      <c r="E37" s="199" t="e">
        <f t="shared" si="1"/>
        <v>#VALUE!</v>
      </c>
      <c r="F37" s="198" t="e">
        <f t="shared" si="2"/>
        <v>#VALUE!</v>
      </c>
      <c r="G37" s="198" t="str">
        <f t="shared" si="5"/>
        <v/>
      </c>
      <c r="H37" s="198" t="str">
        <f t="shared" si="6"/>
        <v/>
      </c>
      <c r="I37" s="198" t="e">
        <f t="shared" si="3"/>
        <v>#VALUE!</v>
      </c>
      <c r="J37" s="198">
        <f>SUM($H$14:$H37)</f>
        <v>0</v>
      </c>
      <c r="K37" s="200"/>
      <c r="L37" s="200"/>
    </row>
    <row r="38" spans="1:12" s="201" customFormat="1" x14ac:dyDescent="0.2">
      <c r="A38" s="196" t="str">
        <f>IF(Values_Entered,A37+1,"")</f>
        <v/>
      </c>
      <c r="B38" s="197" t="str">
        <f t="shared" si="0"/>
        <v/>
      </c>
      <c r="C38" s="198" t="str">
        <f t="shared" si="4"/>
        <v/>
      </c>
      <c r="D38" s="198" t="str">
        <f t="shared" si="7"/>
        <v/>
      </c>
      <c r="E38" s="199" t="e">
        <f t="shared" si="1"/>
        <v>#VALUE!</v>
      </c>
      <c r="F38" s="198" t="e">
        <f t="shared" si="2"/>
        <v>#VALUE!</v>
      </c>
      <c r="G38" s="198" t="str">
        <f t="shared" si="5"/>
        <v/>
      </c>
      <c r="H38" s="198" t="str">
        <f t="shared" si="6"/>
        <v/>
      </c>
      <c r="I38" s="198" t="e">
        <f t="shared" si="3"/>
        <v>#VALUE!</v>
      </c>
      <c r="J38" s="198">
        <f>SUM($H$14:$H38)</f>
        <v>0</v>
      </c>
      <c r="K38" s="200"/>
      <c r="L38" s="200"/>
    </row>
    <row r="39" spans="1:12" s="201" customFormat="1" x14ac:dyDescent="0.2">
      <c r="A39" s="196" t="str">
        <f>IF(Values_Entered,A38+1,"")</f>
        <v/>
      </c>
      <c r="B39" s="197" t="str">
        <f t="shared" si="0"/>
        <v/>
      </c>
      <c r="C39" s="198" t="str">
        <f t="shared" si="4"/>
        <v/>
      </c>
      <c r="D39" s="198" t="str">
        <f t="shared" si="7"/>
        <v/>
      </c>
      <c r="E39" s="199" t="e">
        <f t="shared" si="1"/>
        <v>#VALUE!</v>
      </c>
      <c r="F39" s="198" t="e">
        <f t="shared" si="2"/>
        <v>#VALUE!</v>
      </c>
      <c r="G39" s="198" t="str">
        <f t="shared" si="5"/>
        <v/>
      </c>
      <c r="H39" s="198" t="str">
        <f t="shared" si="6"/>
        <v/>
      </c>
      <c r="I39" s="198" t="e">
        <f t="shared" si="3"/>
        <v>#VALUE!</v>
      </c>
      <c r="J39" s="198">
        <f>SUM($H$14:$H39)</f>
        <v>0</v>
      </c>
      <c r="K39" s="200"/>
      <c r="L39" s="200"/>
    </row>
    <row r="40" spans="1:12" s="201" customFormat="1" x14ac:dyDescent="0.2">
      <c r="A40" s="196" t="str">
        <f>IF(Values_Entered,A39+1,"")</f>
        <v/>
      </c>
      <c r="B40" s="197" t="str">
        <f t="shared" si="0"/>
        <v/>
      </c>
      <c r="C40" s="198" t="str">
        <f t="shared" si="4"/>
        <v/>
      </c>
      <c r="D40" s="198" t="str">
        <f t="shared" si="7"/>
        <v/>
      </c>
      <c r="E40" s="199" t="e">
        <f t="shared" si="1"/>
        <v>#VALUE!</v>
      </c>
      <c r="F40" s="198" t="e">
        <f t="shared" si="2"/>
        <v>#VALUE!</v>
      </c>
      <c r="G40" s="198" t="str">
        <f t="shared" si="5"/>
        <v/>
      </c>
      <c r="H40" s="198" t="str">
        <f t="shared" si="6"/>
        <v/>
      </c>
      <c r="I40" s="198" t="e">
        <f t="shared" si="3"/>
        <v>#VALUE!</v>
      </c>
      <c r="J40" s="198">
        <f>SUM($H$14:$H40)</f>
        <v>0</v>
      </c>
      <c r="K40" s="200"/>
      <c r="L40" s="200"/>
    </row>
    <row r="41" spans="1:12" s="201" customFormat="1" x14ac:dyDescent="0.2">
      <c r="A41" s="196" t="str">
        <f>IF(Values_Entered,A40+1,"")</f>
        <v/>
      </c>
      <c r="B41" s="197" t="str">
        <f t="shared" si="0"/>
        <v/>
      </c>
      <c r="C41" s="198" t="str">
        <f t="shared" si="4"/>
        <v/>
      </c>
      <c r="D41" s="198" t="str">
        <f t="shared" si="7"/>
        <v/>
      </c>
      <c r="E41" s="199" t="e">
        <f t="shared" si="1"/>
        <v>#VALUE!</v>
      </c>
      <c r="F41" s="198" t="e">
        <f t="shared" si="2"/>
        <v>#VALUE!</v>
      </c>
      <c r="G41" s="198" t="str">
        <f t="shared" si="5"/>
        <v/>
      </c>
      <c r="H41" s="198" t="str">
        <f t="shared" si="6"/>
        <v/>
      </c>
      <c r="I41" s="198" t="e">
        <f t="shared" si="3"/>
        <v>#VALUE!</v>
      </c>
      <c r="J41" s="198">
        <f>SUM($H$14:$H41)</f>
        <v>0</v>
      </c>
      <c r="K41" s="200"/>
      <c r="L41" s="200"/>
    </row>
    <row r="42" spans="1:12" s="201" customFormat="1" x14ac:dyDescent="0.2">
      <c r="A42" s="196" t="str">
        <f>IF(Values_Entered,A41+1,"")</f>
        <v/>
      </c>
      <c r="B42" s="197" t="str">
        <f t="shared" si="0"/>
        <v/>
      </c>
      <c r="C42" s="198" t="str">
        <f t="shared" si="4"/>
        <v/>
      </c>
      <c r="D42" s="198" t="str">
        <f t="shared" si="7"/>
        <v/>
      </c>
      <c r="E42" s="199" t="e">
        <f t="shared" si="1"/>
        <v>#VALUE!</v>
      </c>
      <c r="F42" s="198" t="e">
        <f t="shared" si="2"/>
        <v>#VALUE!</v>
      </c>
      <c r="G42" s="198" t="str">
        <f t="shared" si="5"/>
        <v/>
      </c>
      <c r="H42" s="198" t="str">
        <f t="shared" si="6"/>
        <v/>
      </c>
      <c r="I42" s="198" t="e">
        <f t="shared" si="3"/>
        <v>#VALUE!</v>
      </c>
      <c r="J42" s="198">
        <f>SUM($H$14:$H42)</f>
        <v>0</v>
      </c>
      <c r="K42" s="200"/>
      <c r="L42" s="200"/>
    </row>
    <row r="43" spans="1:12" s="201" customFormat="1" x14ac:dyDescent="0.2">
      <c r="A43" s="196" t="str">
        <f>IF(Values_Entered,A42+1,"")</f>
        <v/>
      </c>
      <c r="B43" s="197" t="str">
        <f t="shared" si="0"/>
        <v/>
      </c>
      <c r="C43" s="198" t="str">
        <f t="shared" si="4"/>
        <v/>
      </c>
      <c r="D43" s="198" t="str">
        <f t="shared" si="7"/>
        <v/>
      </c>
      <c r="E43" s="199" t="e">
        <f t="shared" si="1"/>
        <v>#VALUE!</v>
      </c>
      <c r="F43" s="198" t="e">
        <f t="shared" si="2"/>
        <v>#VALUE!</v>
      </c>
      <c r="G43" s="198" t="str">
        <f t="shared" si="5"/>
        <v/>
      </c>
      <c r="H43" s="198" t="str">
        <f t="shared" si="6"/>
        <v/>
      </c>
      <c r="I43" s="198" t="e">
        <f t="shared" si="3"/>
        <v>#VALUE!</v>
      </c>
      <c r="J43" s="198">
        <f>SUM($H$14:$H43)</f>
        <v>0</v>
      </c>
      <c r="K43" s="200"/>
      <c r="L43" s="200"/>
    </row>
    <row r="44" spans="1:12" s="201" customFormat="1" x14ac:dyDescent="0.2">
      <c r="A44" s="196" t="str">
        <f>IF(Values_Entered,A43+1,"")</f>
        <v/>
      </c>
      <c r="B44" s="197" t="str">
        <f t="shared" si="0"/>
        <v/>
      </c>
      <c r="C44" s="198" t="str">
        <f t="shared" si="4"/>
        <v/>
      </c>
      <c r="D44" s="198" t="str">
        <f t="shared" si="7"/>
        <v/>
      </c>
      <c r="E44" s="199" t="e">
        <f t="shared" si="1"/>
        <v>#VALUE!</v>
      </c>
      <c r="F44" s="198" t="e">
        <f t="shared" si="2"/>
        <v>#VALUE!</v>
      </c>
      <c r="G44" s="198" t="str">
        <f t="shared" si="5"/>
        <v/>
      </c>
      <c r="H44" s="198" t="str">
        <f t="shared" si="6"/>
        <v/>
      </c>
      <c r="I44" s="198" t="e">
        <f t="shared" si="3"/>
        <v>#VALUE!</v>
      </c>
      <c r="J44" s="198">
        <f>SUM($H$14:$H44)</f>
        <v>0</v>
      </c>
      <c r="K44" s="200"/>
      <c r="L44" s="200"/>
    </row>
    <row r="45" spans="1:12" s="201" customFormat="1" x14ac:dyDescent="0.2">
      <c r="A45" s="196" t="str">
        <f>IF(Values_Entered,A44+1,"")</f>
        <v/>
      </c>
      <c r="B45" s="197" t="str">
        <f t="shared" si="0"/>
        <v/>
      </c>
      <c r="C45" s="198" t="str">
        <f t="shared" si="4"/>
        <v/>
      </c>
      <c r="D45" s="198" t="str">
        <f t="shared" si="7"/>
        <v/>
      </c>
      <c r="E45" s="199" t="e">
        <f t="shared" si="1"/>
        <v>#VALUE!</v>
      </c>
      <c r="F45" s="198" t="e">
        <f t="shared" si="2"/>
        <v>#VALUE!</v>
      </c>
      <c r="G45" s="198" t="str">
        <f t="shared" si="5"/>
        <v/>
      </c>
      <c r="H45" s="198" t="str">
        <f t="shared" si="6"/>
        <v/>
      </c>
      <c r="I45" s="198" t="e">
        <f t="shared" si="3"/>
        <v>#VALUE!</v>
      </c>
      <c r="J45" s="198">
        <f>SUM($H$14:$H45)</f>
        <v>0</v>
      </c>
      <c r="K45" s="200"/>
      <c r="L45" s="200"/>
    </row>
    <row r="46" spans="1:12" s="201" customFormat="1" x14ac:dyDescent="0.2">
      <c r="A46" s="196" t="str">
        <f>IF(Values_Entered,A45+1,"")</f>
        <v/>
      </c>
      <c r="B46" s="197" t="str">
        <f t="shared" si="0"/>
        <v/>
      </c>
      <c r="C46" s="198" t="str">
        <f t="shared" si="4"/>
        <v/>
      </c>
      <c r="D46" s="198" t="str">
        <f t="shared" si="7"/>
        <v/>
      </c>
      <c r="E46" s="199" t="e">
        <f t="shared" si="1"/>
        <v>#VALUE!</v>
      </c>
      <c r="F46" s="198" t="e">
        <f t="shared" si="2"/>
        <v>#VALUE!</v>
      </c>
      <c r="G46" s="198" t="str">
        <f t="shared" si="5"/>
        <v/>
      </c>
      <c r="H46" s="198" t="str">
        <f t="shared" si="6"/>
        <v/>
      </c>
      <c r="I46" s="198" t="e">
        <f t="shared" si="3"/>
        <v>#VALUE!</v>
      </c>
      <c r="J46" s="198">
        <f>SUM($H$14:$H46)</f>
        <v>0</v>
      </c>
      <c r="K46" s="200"/>
      <c r="L46" s="200"/>
    </row>
    <row r="47" spans="1:12" s="201" customFormat="1" x14ac:dyDescent="0.2">
      <c r="A47" s="196" t="str">
        <f>IF(Values_Entered,A46+1,"")</f>
        <v/>
      </c>
      <c r="B47" s="197" t="str">
        <f t="shared" si="0"/>
        <v/>
      </c>
      <c r="C47" s="198" t="str">
        <f t="shared" si="4"/>
        <v/>
      </c>
      <c r="D47" s="198" t="str">
        <f t="shared" si="7"/>
        <v/>
      </c>
      <c r="E47" s="199" t="e">
        <f t="shared" si="1"/>
        <v>#VALUE!</v>
      </c>
      <c r="F47" s="198" t="e">
        <f t="shared" si="2"/>
        <v>#VALUE!</v>
      </c>
      <c r="G47" s="198" t="str">
        <f t="shared" si="5"/>
        <v/>
      </c>
      <c r="H47" s="198" t="str">
        <f t="shared" si="6"/>
        <v/>
      </c>
      <c r="I47" s="198" t="e">
        <f t="shared" si="3"/>
        <v>#VALUE!</v>
      </c>
      <c r="J47" s="198">
        <f>SUM($H$14:$H47)</f>
        <v>0</v>
      </c>
      <c r="K47" s="200"/>
      <c r="L47" s="200"/>
    </row>
    <row r="48" spans="1:12" s="201" customFormat="1" x14ac:dyDescent="0.2">
      <c r="A48" s="196" t="str">
        <f>IF(Values_Entered,A47+1,"")</f>
        <v/>
      </c>
      <c r="B48" s="197" t="str">
        <f t="shared" si="0"/>
        <v/>
      </c>
      <c r="C48" s="198" t="str">
        <f t="shared" si="4"/>
        <v/>
      </c>
      <c r="D48" s="198" t="str">
        <f t="shared" si="7"/>
        <v/>
      </c>
      <c r="E48" s="199" t="e">
        <f t="shared" si="1"/>
        <v>#VALUE!</v>
      </c>
      <c r="F48" s="198" t="e">
        <f t="shared" si="2"/>
        <v>#VALUE!</v>
      </c>
      <c r="G48" s="198" t="str">
        <f t="shared" si="5"/>
        <v/>
      </c>
      <c r="H48" s="198" t="str">
        <f t="shared" si="6"/>
        <v/>
      </c>
      <c r="I48" s="198" t="e">
        <f t="shared" si="3"/>
        <v>#VALUE!</v>
      </c>
      <c r="J48" s="198">
        <f>SUM($H$14:$H48)</f>
        <v>0</v>
      </c>
      <c r="K48" s="200"/>
      <c r="L48" s="200"/>
    </row>
    <row r="49" spans="1:12" s="201" customFormat="1" x14ac:dyDescent="0.2">
      <c r="A49" s="196" t="str">
        <f>IF(Values_Entered,A48+1,"")</f>
        <v/>
      </c>
      <c r="B49" s="197" t="str">
        <f t="shared" si="0"/>
        <v/>
      </c>
      <c r="C49" s="198" t="str">
        <f t="shared" si="4"/>
        <v/>
      </c>
      <c r="D49" s="198" t="str">
        <f t="shared" si="7"/>
        <v/>
      </c>
      <c r="E49" s="199" t="e">
        <f t="shared" si="1"/>
        <v>#VALUE!</v>
      </c>
      <c r="F49" s="198" t="e">
        <f t="shared" si="2"/>
        <v>#VALUE!</v>
      </c>
      <c r="G49" s="198" t="str">
        <f t="shared" si="5"/>
        <v/>
      </c>
      <c r="H49" s="198" t="str">
        <f t="shared" si="6"/>
        <v/>
      </c>
      <c r="I49" s="198" t="e">
        <f t="shared" si="3"/>
        <v>#VALUE!</v>
      </c>
      <c r="J49" s="198">
        <f>SUM($H$14:$H49)</f>
        <v>0</v>
      </c>
      <c r="K49" s="200"/>
      <c r="L49" s="200"/>
    </row>
    <row r="50" spans="1:12" s="201" customFormat="1" x14ac:dyDescent="0.2">
      <c r="A50" s="196" t="str">
        <f>IF(Values_Entered,A49+1,"")</f>
        <v/>
      </c>
      <c r="B50" s="197" t="str">
        <f t="shared" si="0"/>
        <v/>
      </c>
      <c r="C50" s="198" t="str">
        <f t="shared" si="4"/>
        <v/>
      </c>
      <c r="D50" s="198" t="str">
        <f t="shared" si="7"/>
        <v/>
      </c>
      <c r="E50" s="199" t="e">
        <f t="shared" si="1"/>
        <v>#VALUE!</v>
      </c>
      <c r="F50" s="198" t="e">
        <f t="shared" si="2"/>
        <v>#VALUE!</v>
      </c>
      <c r="G50" s="198" t="str">
        <f t="shared" si="5"/>
        <v/>
      </c>
      <c r="H50" s="198" t="str">
        <f t="shared" si="6"/>
        <v/>
      </c>
      <c r="I50" s="198" t="e">
        <f t="shared" si="3"/>
        <v>#VALUE!</v>
      </c>
      <c r="J50" s="198">
        <f>SUM($H$14:$H50)</f>
        <v>0</v>
      </c>
      <c r="K50" s="200"/>
      <c r="L50" s="200"/>
    </row>
    <row r="51" spans="1:12" s="201" customFormat="1" x14ac:dyDescent="0.2">
      <c r="A51" s="196" t="str">
        <f>IF(Values_Entered,A50+1,"")</f>
        <v/>
      </c>
      <c r="B51" s="197" t="str">
        <f t="shared" si="0"/>
        <v/>
      </c>
      <c r="C51" s="198" t="str">
        <f t="shared" si="4"/>
        <v/>
      </c>
      <c r="D51" s="198" t="str">
        <f t="shared" si="7"/>
        <v/>
      </c>
      <c r="E51" s="199" t="e">
        <f t="shared" si="1"/>
        <v>#VALUE!</v>
      </c>
      <c r="F51" s="198" t="e">
        <f t="shared" si="2"/>
        <v>#VALUE!</v>
      </c>
      <c r="G51" s="198" t="str">
        <f t="shared" si="5"/>
        <v/>
      </c>
      <c r="H51" s="198" t="str">
        <f t="shared" si="6"/>
        <v/>
      </c>
      <c r="I51" s="198" t="e">
        <f t="shared" si="3"/>
        <v>#VALUE!</v>
      </c>
      <c r="J51" s="198">
        <f>SUM($H$14:$H51)</f>
        <v>0</v>
      </c>
      <c r="K51" s="200"/>
      <c r="L51" s="200"/>
    </row>
    <row r="52" spans="1:12" s="201" customFormat="1" x14ac:dyDescent="0.2">
      <c r="A52" s="196" t="str">
        <f>IF(Values_Entered,A51+1,"")</f>
        <v/>
      </c>
      <c r="B52" s="197" t="str">
        <f t="shared" si="0"/>
        <v/>
      </c>
      <c r="C52" s="198" t="str">
        <f t="shared" si="4"/>
        <v/>
      </c>
      <c r="D52" s="198" t="str">
        <f t="shared" si="7"/>
        <v/>
      </c>
      <c r="E52" s="199" t="e">
        <f t="shared" si="1"/>
        <v>#VALUE!</v>
      </c>
      <c r="F52" s="198" t="e">
        <f t="shared" si="2"/>
        <v>#VALUE!</v>
      </c>
      <c r="G52" s="198" t="str">
        <f t="shared" si="5"/>
        <v/>
      </c>
      <c r="H52" s="198" t="str">
        <f t="shared" si="6"/>
        <v/>
      </c>
      <c r="I52" s="198" t="e">
        <f t="shared" si="3"/>
        <v>#VALUE!</v>
      </c>
      <c r="J52" s="198">
        <f>SUM($H$14:$H52)</f>
        <v>0</v>
      </c>
      <c r="K52" s="200"/>
      <c r="L52" s="200"/>
    </row>
    <row r="53" spans="1:12" s="201" customFormat="1" x14ac:dyDescent="0.2">
      <c r="A53" s="196" t="str">
        <f>IF(Values_Entered,A52+1,"")</f>
        <v/>
      </c>
      <c r="B53" s="197" t="str">
        <f t="shared" si="0"/>
        <v/>
      </c>
      <c r="C53" s="198" t="str">
        <f t="shared" si="4"/>
        <v/>
      </c>
      <c r="D53" s="198" t="str">
        <f t="shared" si="7"/>
        <v/>
      </c>
      <c r="E53" s="199" t="e">
        <f t="shared" si="1"/>
        <v>#VALUE!</v>
      </c>
      <c r="F53" s="198" t="e">
        <f t="shared" si="2"/>
        <v>#VALUE!</v>
      </c>
      <c r="G53" s="198" t="str">
        <f t="shared" si="5"/>
        <v/>
      </c>
      <c r="H53" s="198" t="str">
        <f t="shared" si="6"/>
        <v/>
      </c>
      <c r="I53" s="198" t="e">
        <f t="shared" si="3"/>
        <v>#VALUE!</v>
      </c>
      <c r="J53" s="198">
        <f>SUM($H$14:$H53)</f>
        <v>0</v>
      </c>
      <c r="K53" s="200"/>
      <c r="L53" s="200"/>
    </row>
    <row r="54" spans="1:12" s="201" customFormat="1" x14ac:dyDescent="0.2">
      <c r="A54" s="196" t="str">
        <f>IF(Values_Entered,A53+1,"")</f>
        <v/>
      </c>
      <c r="B54" s="197" t="str">
        <f t="shared" si="0"/>
        <v/>
      </c>
      <c r="C54" s="198" t="str">
        <f t="shared" si="4"/>
        <v/>
      </c>
      <c r="D54" s="198" t="str">
        <f t="shared" si="7"/>
        <v/>
      </c>
      <c r="E54" s="199" t="e">
        <f t="shared" si="1"/>
        <v>#VALUE!</v>
      </c>
      <c r="F54" s="198" t="e">
        <f t="shared" si="2"/>
        <v>#VALUE!</v>
      </c>
      <c r="G54" s="198" t="str">
        <f t="shared" si="5"/>
        <v/>
      </c>
      <c r="H54" s="198" t="str">
        <f t="shared" si="6"/>
        <v/>
      </c>
      <c r="I54" s="198" t="e">
        <f t="shared" si="3"/>
        <v>#VALUE!</v>
      </c>
      <c r="J54" s="198">
        <f>SUM($H$14:$H54)</f>
        <v>0</v>
      </c>
      <c r="K54" s="200"/>
      <c r="L54" s="200"/>
    </row>
    <row r="55" spans="1:12" s="201" customFormat="1" x14ac:dyDescent="0.2">
      <c r="A55" s="196" t="str">
        <f>IF(Values_Entered,A54+1,"")</f>
        <v/>
      </c>
      <c r="B55" s="197" t="str">
        <f t="shared" si="0"/>
        <v/>
      </c>
      <c r="C55" s="198" t="str">
        <f t="shared" si="4"/>
        <v/>
      </c>
      <c r="D55" s="198" t="str">
        <f t="shared" si="7"/>
        <v/>
      </c>
      <c r="E55" s="199" t="e">
        <f t="shared" si="1"/>
        <v>#VALUE!</v>
      </c>
      <c r="F55" s="198" t="e">
        <f t="shared" si="2"/>
        <v>#VALUE!</v>
      </c>
      <c r="G55" s="198" t="str">
        <f t="shared" si="5"/>
        <v/>
      </c>
      <c r="H55" s="198" t="str">
        <f t="shared" si="6"/>
        <v/>
      </c>
      <c r="I55" s="198" t="e">
        <f t="shared" si="3"/>
        <v>#VALUE!</v>
      </c>
      <c r="J55" s="198">
        <f>SUM($H$14:$H55)</f>
        <v>0</v>
      </c>
      <c r="K55" s="200"/>
      <c r="L55" s="200"/>
    </row>
    <row r="56" spans="1:12" s="201" customFormat="1" x14ac:dyDescent="0.2">
      <c r="A56" s="196" t="str">
        <f>IF(Values_Entered,A55+1,"")</f>
        <v/>
      </c>
      <c r="B56" s="197" t="str">
        <f t="shared" si="0"/>
        <v/>
      </c>
      <c r="C56" s="198" t="str">
        <f t="shared" si="4"/>
        <v/>
      </c>
      <c r="D56" s="198" t="str">
        <f t="shared" si="7"/>
        <v/>
      </c>
      <c r="E56" s="199" t="e">
        <f t="shared" si="1"/>
        <v>#VALUE!</v>
      </c>
      <c r="F56" s="198" t="e">
        <f t="shared" si="2"/>
        <v>#VALUE!</v>
      </c>
      <c r="G56" s="198" t="str">
        <f t="shared" si="5"/>
        <v/>
      </c>
      <c r="H56" s="198" t="str">
        <f t="shared" si="6"/>
        <v/>
      </c>
      <c r="I56" s="198" t="e">
        <f t="shared" si="3"/>
        <v>#VALUE!</v>
      </c>
      <c r="J56" s="198">
        <f>SUM($H$14:$H56)</f>
        <v>0</v>
      </c>
      <c r="K56" s="200"/>
      <c r="L56" s="200"/>
    </row>
    <row r="57" spans="1:12" s="201" customFormat="1" x14ac:dyDescent="0.2">
      <c r="A57" s="196" t="str">
        <f>IF(Values_Entered,A56+1,"")</f>
        <v/>
      </c>
      <c r="B57" s="197" t="str">
        <f t="shared" si="0"/>
        <v/>
      </c>
      <c r="C57" s="198" t="str">
        <f t="shared" si="4"/>
        <v/>
      </c>
      <c r="D57" s="198" t="str">
        <f t="shared" si="7"/>
        <v/>
      </c>
      <c r="E57" s="199" t="e">
        <f t="shared" si="1"/>
        <v>#VALUE!</v>
      </c>
      <c r="F57" s="198" t="e">
        <f t="shared" si="2"/>
        <v>#VALUE!</v>
      </c>
      <c r="G57" s="198" t="str">
        <f t="shared" si="5"/>
        <v/>
      </c>
      <c r="H57" s="198" t="str">
        <f t="shared" si="6"/>
        <v/>
      </c>
      <c r="I57" s="198" t="e">
        <f t="shared" si="3"/>
        <v>#VALUE!</v>
      </c>
      <c r="J57" s="198">
        <f>SUM($H$14:$H57)</f>
        <v>0</v>
      </c>
      <c r="K57" s="200"/>
      <c r="L57" s="200"/>
    </row>
    <row r="58" spans="1:12" s="201" customFormat="1" x14ac:dyDescent="0.2">
      <c r="A58" s="196" t="str">
        <f>IF(Values_Entered,A57+1,"")</f>
        <v/>
      </c>
      <c r="B58" s="197" t="str">
        <f t="shared" si="0"/>
        <v/>
      </c>
      <c r="C58" s="198" t="str">
        <f t="shared" si="4"/>
        <v/>
      </c>
      <c r="D58" s="198" t="str">
        <f t="shared" si="7"/>
        <v/>
      </c>
      <c r="E58" s="199" t="e">
        <f t="shared" si="1"/>
        <v>#VALUE!</v>
      </c>
      <c r="F58" s="198" t="e">
        <f t="shared" si="2"/>
        <v>#VALUE!</v>
      </c>
      <c r="G58" s="198" t="str">
        <f t="shared" si="5"/>
        <v/>
      </c>
      <c r="H58" s="198" t="str">
        <f t="shared" si="6"/>
        <v/>
      </c>
      <c r="I58" s="198" t="e">
        <f t="shared" si="3"/>
        <v>#VALUE!</v>
      </c>
      <c r="J58" s="198">
        <f>SUM($H$14:$H58)</f>
        <v>0</v>
      </c>
      <c r="K58" s="200"/>
      <c r="L58" s="200"/>
    </row>
    <row r="59" spans="1:12" s="201" customFormat="1" x14ac:dyDescent="0.2">
      <c r="A59" s="196" t="str">
        <f>IF(Values_Entered,A58+1,"")</f>
        <v/>
      </c>
      <c r="B59" s="197" t="str">
        <f t="shared" si="0"/>
        <v/>
      </c>
      <c r="C59" s="198" t="str">
        <f t="shared" si="4"/>
        <v/>
      </c>
      <c r="D59" s="198" t="str">
        <f t="shared" si="7"/>
        <v/>
      </c>
      <c r="E59" s="199" t="e">
        <f t="shared" si="1"/>
        <v>#VALUE!</v>
      </c>
      <c r="F59" s="198" t="e">
        <f t="shared" si="2"/>
        <v>#VALUE!</v>
      </c>
      <c r="G59" s="198" t="str">
        <f t="shared" si="5"/>
        <v/>
      </c>
      <c r="H59" s="198" t="str">
        <f t="shared" si="6"/>
        <v/>
      </c>
      <c r="I59" s="198" t="e">
        <f t="shared" si="3"/>
        <v>#VALUE!</v>
      </c>
      <c r="J59" s="198">
        <f>SUM($H$14:$H59)</f>
        <v>0</v>
      </c>
      <c r="K59" s="200"/>
      <c r="L59" s="200"/>
    </row>
    <row r="60" spans="1:12" s="201" customFormat="1" x14ac:dyDescent="0.2">
      <c r="A60" s="196" t="str">
        <f>IF(Values_Entered,A59+1,"")</f>
        <v/>
      </c>
      <c r="B60" s="197" t="str">
        <f t="shared" si="0"/>
        <v/>
      </c>
      <c r="C60" s="198" t="str">
        <f t="shared" si="4"/>
        <v/>
      </c>
      <c r="D60" s="198" t="str">
        <f t="shared" si="7"/>
        <v/>
      </c>
      <c r="E60" s="199" t="e">
        <f t="shared" si="1"/>
        <v>#VALUE!</v>
      </c>
      <c r="F60" s="198" t="e">
        <f t="shared" si="2"/>
        <v>#VALUE!</v>
      </c>
      <c r="G60" s="198" t="str">
        <f t="shared" si="5"/>
        <v/>
      </c>
      <c r="H60" s="198" t="str">
        <f t="shared" si="6"/>
        <v/>
      </c>
      <c r="I60" s="198" t="e">
        <f t="shared" si="3"/>
        <v>#VALUE!</v>
      </c>
      <c r="J60" s="198">
        <f>SUM($H$14:$H60)</f>
        <v>0</v>
      </c>
      <c r="K60" s="200"/>
      <c r="L60" s="200"/>
    </row>
    <row r="61" spans="1:12" s="201" customFormat="1" x14ac:dyDescent="0.2">
      <c r="A61" s="196" t="str">
        <f>IF(Values_Entered,A60+1,"")</f>
        <v/>
      </c>
      <c r="B61" s="197" t="str">
        <f t="shared" si="0"/>
        <v/>
      </c>
      <c r="C61" s="198" t="str">
        <f t="shared" si="4"/>
        <v/>
      </c>
      <c r="D61" s="198" t="str">
        <f t="shared" si="7"/>
        <v/>
      </c>
      <c r="E61" s="199" t="e">
        <f t="shared" si="1"/>
        <v>#VALUE!</v>
      </c>
      <c r="F61" s="198" t="e">
        <f t="shared" si="2"/>
        <v>#VALUE!</v>
      </c>
      <c r="G61" s="198" t="str">
        <f t="shared" si="5"/>
        <v/>
      </c>
      <c r="H61" s="198" t="str">
        <f t="shared" si="6"/>
        <v/>
      </c>
      <c r="I61" s="198" t="e">
        <f t="shared" si="3"/>
        <v>#VALUE!</v>
      </c>
      <c r="J61" s="198">
        <f>SUM($H$14:$H61)</f>
        <v>0</v>
      </c>
      <c r="K61" s="200"/>
      <c r="L61" s="200"/>
    </row>
    <row r="62" spans="1:12" s="201" customFormat="1" x14ac:dyDescent="0.2">
      <c r="A62" s="196" t="str">
        <f>IF(Values_Entered,A61+1,"")</f>
        <v/>
      </c>
      <c r="B62" s="197" t="str">
        <f t="shared" si="0"/>
        <v/>
      </c>
      <c r="C62" s="198" t="str">
        <f t="shared" si="4"/>
        <v/>
      </c>
      <c r="D62" s="198" t="str">
        <f t="shared" si="7"/>
        <v/>
      </c>
      <c r="E62" s="199" t="e">
        <f t="shared" si="1"/>
        <v>#VALUE!</v>
      </c>
      <c r="F62" s="198" t="e">
        <f t="shared" si="2"/>
        <v>#VALUE!</v>
      </c>
      <c r="G62" s="198" t="str">
        <f t="shared" si="5"/>
        <v/>
      </c>
      <c r="H62" s="198" t="str">
        <f t="shared" si="6"/>
        <v/>
      </c>
      <c r="I62" s="198" t="e">
        <f t="shared" si="3"/>
        <v>#VALUE!</v>
      </c>
      <c r="J62" s="198">
        <f>SUM($H$14:$H62)</f>
        <v>0</v>
      </c>
      <c r="K62" s="200"/>
      <c r="L62" s="200"/>
    </row>
    <row r="63" spans="1:12" s="201" customFormat="1" x14ac:dyDescent="0.2">
      <c r="A63" s="196" t="str">
        <f>IF(Values_Entered,A62+1,"")</f>
        <v/>
      </c>
      <c r="B63" s="197" t="str">
        <f t="shared" si="0"/>
        <v/>
      </c>
      <c r="C63" s="198" t="str">
        <f t="shared" si="4"/>
        <v/>
      </c>
      <c r="D63" s="198" t="str">
        <f t="shared" si="7"/>
        <v/>
      </c>
      <c r="E63" s="199" t="e">
        <f t="shared" si="1"/>
        <v>#VALUE!</v>
      </c>
      <c r="F63" s="198" t="e">
        <f t="shared" si="2"/>
        <v>#VALUE!</v>
      </c>
      <c r="G63" s="198" t="str">
        <f t="shared" si="5"/>
        <v/>
      </c>
      <c r="H63" s="198" t="str">
        <f t="shared" si="6"/>
        <v/>
      </c>
      <c r="I63" s="198" t="e">
        <f t="shared" si="3"/>
        <v>#VALUE!</v>
      </c>
      <c r="J63" s="198">
        <f>SUM($H$14:$H63)</f>
        <v>0</v>
      </c>
      <c r="K63" s="200"/>
      <c r="L63" s="200"/>
    </row>
    <row r="64" spans="1:12" s="201" customFormat="1" x14ac:dyDescent="0.2">
      <c r="A64" s="196" t="str">
        <f>IF(Values_Entered,A63+1,"")</f>
        <v/>
      </c>
      <c r="B64" s="197" t="str">
        <f t="shared" si="0"/>
        <v/>
      </c>
      <c r="C64" s="198" t="str">
        <f t="shared" si="4"/>
        <v/>
      </c>
      <c r="D64" s="198" t="str">
        <f t="shared" si="7"/>
        <v/>
      </c>
      <c r="E64" s="199" t="e">
        <f t="shared" si="1"/>
        <v>#VALUE!</v>
      </c>
      <c r="F64" s="198" t="e">
        <f t="shared" si="2"/>
        <v>#VALUE!</v>
      </c>
      <c r="G64" s="198" t="str">
        <f t="shared" si="5"/>
        <v/>
      </c>
      <c r="H64" s="198" t="str">
        <f t="shared" si="6"/>
        <v/>
      </c>
      <c r="I64" s="198" t="e">
        <f t="shared" si="3"/>
        <v>#VALUE!</v>
      </c>
      <c r="J64" s="198">
        <f>SUM($H$14:$H64)</f>
        <v>0</v>
      </c>
      <c r="K64" s="200"/>
      <c r="L64" s="200"/>
    </row>
    <row r="65" spans="1:12" s="201" customFormat="1" x14ac:dyDescent="0.2">
      <c r="A65" s="196" t="str">
        <f>IF(Values_Entered,A64+1,"")</f>
        <v/>
      </c>
      <c r="B65" s="197" t="str">
        <f t="shared" si="0"/>
        <v/>
      </c>
      <c r="C65" s="198" t="str">
        <f t="shared" si="4"/>
        <v/>
      </c>
      <c r="D65" s="198" t="str">
        <f t="shared" si="7"/>
        <v/>
      </c>
      <c r="E65" s="199" t="e">
        <f t="shared" si="1"/>
        <v>#VALUE!</v>
      </c>
      <c r="F65" s="198" t="e">
        <f t="shared" si="2"/>
        <v>#VALUE!</v>
      </c>
      <c r="G65" s="198" t="str">
        <f t="shared" si="5"/>
        <v/>
      </c>
      <c r="H65" s="198" t="str">
        <f t="shared" si="6"/>
        <v/>
      </c>
      <c r="I65" s="198" t="e">
        <f t="shared" si="3"/>
        <v>#VALUE!</v>
      </c>
      <c r="J65" s="198">
        <f>SUM($H$14:$H65)</f>
        <v>0</v>
      </c>
      <c r="K65" s="200"/>
      <c r="L65" s="200"/>
    </row>
    <row r="66" spans="1:12" s="201" customFormat="1" x14ac:dyDescent="0.2">
      <c r="A66" s="196" t="str">
        <f>IF(Values_Entered,A65+1,"")</f>
        <v/>
      </c>
      <c r="B66" s="197" t="str">
        <f t="shared" si="0"/>
        <v/>
      </c>
      <c r="C66" s="198" t="str">
        <f t="shared" si="4"/>
        <v/>
      </c>
      <c r="D66" s="198" t="str">
        <f t="shared" si="7"/>
        <v/>
      </c>
      <c r="E66" s="199" t="e">
        <f t="shared" si="1"/>
        <v>#VALUE!</v>
      </c>
      <c r="F66" s="198" t="e">
        <f t="shared" si="2"/>
        <v>#VALUE!</v>
      </c>
      <c r="G66" s="198" t="str">
        <f t="shared" si="5"/>
        <v/>
      </c>
      <c r="H66" s="198" t="str">
        <f t="shared" si="6"/>
        <v/>
      </c>
      <c r="I66" s="198" t="e">
        <f t="shared" si="3"/>
        <v>#VALUE!</v>
      </c>
      <c r="J66" s="198">
        <f>SUM($H$14:$H66)</f>
        <v>0</v>
      </c>
      <c r="K66" s="200"/>
      <c r="L66" s="200"/>
    </row>
    <row r="67" spans="1:12" s="201" customFormat="1" x14ac:dyDescent="0.2">
      <c r="A67" s="196" t="str">
        <f>IF(Values_Entered,A66+1,"")</f>
        <v/>
      </c>
      <c r="B67" s="197" t="str">
        <f t="shared" si="0"/>
        <v/>
      </c>
      <c r="C67" s="198" t="str">
        <f t="shared" si="4"/>
        <v/>
      </c>
      <c r="D67" s="198" t="str">
        <f t="shared" si="7"/>
        <v/>
      </c>
      <c r="E67" s="199" t="e">
        <f t="shared" si="1"/>
        <v>#VALUE!</v>
      </c>
      <c r="F67" s="198" t="e">
        <f t="shared" si="2"/>
        <v>#VALUE!</v>
      </c>
      <c r="G67" s="198" t="str">
        <f t="shared" si="5"/>
        <v/>
      </c>
      <c r="H67" s="198" t="str">
        <f t="shared" si="6"/>
        <v/>
      </c>
      <c r="I67" s="198" t="e">
        <f t="shared" si="3"/>
        <v>#VALUE!</v>
      </c>
      <c r="J67" s="198">
        <f>SUM($H$14:$H67)</f>
        <v>0</v>
      </c>
      <c r="K67" s="200"/>
      <c r="L67" s="200"/>
    </row>
    <row r="68" spans="1:12" s="201" customFormat="1" x14ac:dyDescent="0.2">
      <c r="A68" s="196" t="str">
        <f>IF(Values_Entered,A67+1,"")</f>
        <v/>
      </c>
      <c r="B68" s="197" t="str">
        <f t="shared" si="0"/>
        <v/>
      </c>
      <c r="C68" s="198" t="str">
        <f t="shared" si="4"/>
        <v/>
      </c>
      <c r="D68" s="198" t="str">
        <f t="shared" si="7"/>
        <v/>
      </c>
      <c r="E68" s="199" t="e">
        <f t="shared" si="1"/>
        <v>#VALUE!</v>
      </c>
      <c r="F68" s="198" t="e">
        <f t="shared" si="2"/>
        <v>#VALUE!</v>
      </c>
      <c r="G68" s="198" t="str">
        <f t="shared" si="5"/>
        <v/>
      </c>
      <c r="H68" s="198" t="str">
        <f t="shared" si="6"/>
        <v/>
      </c>
      <c r="I68" s="198" t="e">
        <f t="shared" si="3"/>
        <v>#VALUE!</v>
      </c>
      <c r="J68" s="198">
        <f>SUM($H$14:$H68)</f>
        <v>0</v>
      </c>
      <c r="K68" s="200"/>
      <c r="L68" s="200"/>
    </row>
    <row r="69" spans="1:12" s="201" customFormat="1" x14ac:dyDescent="0.2">
      <c r="A69" s="196" t="str">
        <f>IF(Values_Entered,A68+1,"")</f>
        <v/>
      </c>
      <c r="B69" s="197" t="str">
        <f t="shared" si="0"/>
        <v/>
      </c>
      <c r="C69" s="198" t="str">
        <f t="shared" si="4"/>
        <v/>
      </c>
      <c r="D69" s="198" t="str">
        <f t="shared" si="7"/>
        <v/>
      </c>
      <c r="E69" s="199" t="e">
        <f t="shared" si="1"/>
        <v>#VALUE!</v>
      </c>
      <c r="F69" s="198" t="e">
        <f t="shared" si="2"/>
        <v>#VALUE!</v>
      </c>
      <c r="G69" s="198" t="str">
        <f t="shared" si="5"/>
        <v/>
      </c>
      <c r="H69" s="198" t="str">
        <f t="shared" si="6"/>
        <v/>
      </c>
      <c r="I69" s="198" t="e">
        <f t="shared" si="3"/>
        <v>#VALUE!</v>
      </c>
      <c r="J69" s="198">
        <f>SUM($H$14:$H69)</f>
        <v>0</v>
      </c>
      <c r="K69" s="200"/>
      <c r="L69" s="200"/>
    </row>
    <row r="70" spans="1:12" s="201" customFormat="1" x14ac:dyDescent="0.2">
      <c r="A70" s="196" t="str">
        <f>IF(Values_Entered,A69+1,"")</f>
        <v/>
      </c>
      <c r="B70" s="197" t="str">
        <f t="shared" si="0"/>
        <v/>
      </c>
      <c r="C70" s="198" t="str">
        <f t="shared" si="4"/>
        <v/>
      </c>
      <c r="D70" s="198" t="str">
        <f t="shared" si="7"/>
        <v/>
      </c>
      <c r="E70" s="199" t="e">
        <f t="shared" si="1"/>
        <v>#VALUE!</v>
      </c>
      <c r="F70" s="198" t="e">
        <f t="shared" si="2"/>
        <v>#VALUE!</v>
      </c>
      <c r="G70" s="198" t="str">
        <f t="shared" si="5"/>
        <v/>
      </c>
      <c r="H70" s="198" t="str">
        <f t="shared" si="6"/>
        <v/>
      </c>
      <c r="I70" s="198" t="e">
        <f t="shared" si="3"/>
        <v>#VALUE!</v>
      </c>
      <c r="J70" s="198">
        <f>SUM($H$14:$H70)</f>
        <v>0</v>
      </c>
      <c r="K70" s="200"/>
      <c r="L70" s="200"/>
    </row>
    <row r="71" spans="1:12" s="201" customFormat="1" x14ac:dyDescent="0.2">
      <c r="A71" s="196" t="str">
        <f>IF(Values_Entered,A70+1,"")</f>
        <v/>
      </c>
      <c r="B71" s="197" t="str">
        <f t="shared" si="0"/>
        <v/>
      </c>
      <c r="C71" s="198" t="str">
        <f t="shared" si="4"/>
        <v/>
      </c>
      <c r="D71" s="198" t="str">
        <f t="shared" si="7"/>
        <v/>
      </c>
      <c r="E71" s="199" t="e">
        <f t="shared" si="1"/>
        <v>#VALUE!</v>
      </c>
      <c r="F71" s="198" t="e">
        <f t="shared" si="2"/>
        <v>#VALUE!</v>
      </c>
      <c r="G71" s="198" t="str">
        <f t="shared" si="5"/>
        <v/>
      </c>
      <c r="H71" s="198" t="str">
        <f t="shared" si="6"/>
        <v/>
      </c>
      <c r="I71" s="198" t="e">
        <f t="shared" si="3"/>
        <v>#VALUE!</v>
      </c>
      <c r="J71" s="198">
        <f>SUM($H$14:$H71)</f>
        <v>0</v>
      </c>
      <c r="K71" s="200"/>
      <c r="L71" s="200"/>
    </row>
    <row r="72" spans="1:12" s="201" customFormat="1" x14ac:dyDescent="0.2">
      <c r="A72" s="196" t="str">
        <f>IF(Values_Entered,A71+1,"")</f>
        <v/>
      </c>
      <c r="B72" s="197" t="str">
        <f t="shared" si="0"/>
        <v/>
      </c>
      <c r="C72" s="198" t="str">
        <f t="shared" si="4"/>
        <v/>
      </c>
      <c r="D72" s="198" t="str">
        <f t="shared" si="7"/>
        <v/>
      </c>
      <c r="E72" s="199" t="e">
        <f t="shared" si="1"/>
        <v>#VALUE!</v>
      </c>
      <c r="F72" s="198" t="e">
        <f t="shared" si="2"/>
        <v>#VALUE!</v>
      </c>
      <c r="G72" s="198" t="str">
        <f t="shared" si="5"/>
        <v/>
      </c>
      <c r="H72" s="198" t="str">
        <f t="shared" si="6"/>
        <v/>
      </c>
      <c r="I72" s="198" t="e">
        <f t="shared" si="3"/>
        <v>#VALUE!</v>
      </c>
      <c r="J72" s="198">
        <f>SUM($H$14:$H72)</f>
        <v>0</v>
      </c>
      <c r="K72" s="200"/>
      <c r="L72" s="200"/>
    </row>
    <row r="73" spans="1:12" s="201" customFormat="1" x14ac:dyDescent="0.2">
      <c r="A73" s="196" t="str">
        <f>IF(Values_Entered,A72+1,"")</f>
        <v/>
      </c>
      <c r="B73" s="197" t="str">
        <f t="shared" si="0"/>
        <v/>
      </c>
      <c r="C73" s="198" t="str">
        <f t="shared" si="4"/>
        <v/>
      </c>
      <c r="D73" s="198" t="str">
        <f t="shared" si="7"/>
        <v/>
      </c>
      <c r="E73" s="199" t="e">
        <f t="shared" si="1"/>
        <v>#VALUE!</v>
      </c>
      <c r="F73" s="198" t="e">
        <f t="shared" si="2"/>
        <v>#VALUE!</v>
      </c>
      <c r="G73" s="198" t="str">
        <f t="shared" si="5"/>
        <v/>
      </c>
      <c r="H73" s="198" t="str">
        <f t="shared" si="6"/>
        <v/>
      </c>
      <c r="I73" s="198" t="e">
        <f t="shared" si="3"/>
        <v>#VALUE!</v>
      </c>
      <c r="J73" s="198">
        <f>SUM($H$14:$H73)</f>
        <v>0</v>
      </c>
      <c r="K73" s="200"/>
      <c r="L73" s="200"/>
    </row>
    <row r="74" spans="1:12" s="201" customFormat="1" x14ac:dyDescent="0.2">
      <c r="A74" s="196" t="str">
        <f>IF(Values_Entered,A73+1,"")</f>
        <v/>
      </c>
      <c r="B74" s="197" t="str">
        <f t="shared" si="0"/>
        <v/>
      </c>
      <c r="C74" s="198" t="str">
        <f t="shared" si="4"/>
        <v/>
      </c>
      <c r="D74" s="198" t="str">
        <f t="shared" si="7"/>
        <v/>
      </c>
      <c r="E74" s="199" t="e">
        <f t="shared" si="1"/>
        <v>#VALUE!</v>
      </c>
      <c r="F74" s="198" t="e">
        <f t="shared" si="2"/>
        <v>#VALUE!</v>
      </c>
      <c r="G74" s="198" t="str">
        <f t="shared" si="5"/>
        <v/>
      </c>
      <c r="H74" s="198" t="str">
        <f t="shared" si="6"/>
        <v/>
      </c>
      <c r="I74" s="198" t="e">
        <f t="shared" si="3"/>
        <v>#VALUE!</v>
      </c>
      <c r="J74" s="198">
        <f>SUM($H$14:$H74)</f>
        <v>0</v>
      </c>
      <c r="K74" s="200"/>
      <c r="L74" s="200"/>
    </row>
    <row r="75" spans="1:12" s="201" customFormat="1" x14ac:dyDescent="0.2">
      <c r="A75" s="196" t="str">
        <f>IF(Values_Entered,A74+1,"")</f>
        <v/>
      </c>
      <c r="B75" s="197" t="str">
        <f t="shared" si="0"/>
        <v/>
      </c>
      <c r="C75" s="198" t="str">
        <f t="shared" si="4"/>
        <v/>
      </c>
      <c r="D75" s="198" t="str">
        <f t="shared" si="7"/>
        <v/>
      </c>
      <c r="E75" s="199" t="e">
        <f t="shared" si="1"/>
        <v>#VALUE!</v>
      </c>
      <c r="F75" s="198" t="e">
        <f t="shared" si="2"/>
        <v>#VALUE!</v>
      </c>
      <c r="G75" s="198" t="str">
        <f t="shared" si="5"/>
        <v/>
      </c>
      <c r="H75" s="198" t="str">
        <f t="shared" si="6"/>
        <v/>
      </c>
      <c r="I75" s="198" t="e">
        <f t="shared" si="3"/>
        <v>#VALUE!</v>
      </c>
      <c r="J75" s="198">
        <f>SUM($H$14:$H75)</f>
        <v>0</v>
      </c>
      <c r="K75" s="200"/>
      <c r="L75" s="200"/>
    </row>
    <row r="76" spans="1:12" s="201" customFormat="1" x14ac:dyDescent="0.2">
      <c r="A76" s="196" t="str">
        <f>IF(Values_Entered,A75+1,"")</f>
        <v/>
      </c>
      <c r="B76" s="197" t="str">
        <f t="shared" si="0"/>
        <v/>
      </c>
      <c r="C76" s="198" t="str">
        <f t="shared" si="4"/>
        <v/>
      </c>
      <c r="D76" s="198" t="str">
        <f t="shared" si="7"/>
        <v/>
      </c>
      <c r="E76" s="199" t="e">
        <f t="shared" si="1"/>
        <v>#VALUE!</v>
      </c>
      <c r="F76" s="198" t="e">
        <f t="shared" si="2"/>
        <v>#VALUE!</v>
      </c>
      <c r="G76" s="198" t="str">
        <f t="shared" si="5"/>
        <v/>
      </c>
      <c r="H76" s="198" t="str">
        <f t="shared" si="6"/>
        <v/>
      </c>
      <c r="I76" s="198" t="e">
        <f t="shared" si="3"/>
        <v>#VALUE!</v>
      </c>
      <c r="J76" s="198">
        <f>SUM($H$14:$H76)</f>
        <v>0</v>
      </c>
      <c r="K76" s="200"/>
      <c r="L76" s="200"/>
    </row>
    <row r="77" spans="1:12" s="201" customFormat="1" x14ac:dyDescent="0.2">
      <c r="A77" s="196" t="str">
        <f>IF(Values_Entered,A76+1,"")</f>
        <v/>
      </c>
      <c r="B77" s="197" t="str">
        <f t="shared" si="0"/>
        <v/>
      </c>
      <c r="C77" s="198" t="str">
        <f t="shared" si="4"/>
        <v/>
      </c>
      <c r="D77" s="198" t="str">
        <f t="shared" si="7"/>
        <v/>
      </c>
      <c r="E77" s="199" t="e">
        <f t="shared" si="1"/>
        <v>#VALUE!</v>
      </c>
      <c r="F77" s="198" t="e">
        <f t="shared" si="2"/>
        <v>#VALUE!</v>
      </c>
      <c r="G77" s="198" t="str">
        <f t="shared" si="5"/>
        <v/>
      </c>
      <c r="H77" s="198" t="str">
        <f t="shared" si="6"/>
        <v/>
      </c>
      <c r="I77" s="198" t="e">
        <f t="shared" si="3"/>
        <v>#VALUE!</v>
      </c>
      <c r="J77" s="198">
        <f>SUM($H$14:$H77)</f>
        <v>0</v>
      </c>
      <c r="K77" s="200"/>
      <c r="L77" s="200"/>
    </row>
    <row r="78" spans="1:12" s="201" customFormat="1" x14ac:dyDescent="0.2">
      <c r="A78" s="196" t="str">
        <f>IF(Values_Entered,A77+1,"")</f>
        <v/>
      </c>
      <c r="B78" s="197" t="str">
        <f t="shared" ref="B78:B141" si="8">IF(Pay_Num&lt;&gt;"",DATE(YEAR(Loan_Start),MONTH(Loan_Start)+(Pay_Num)*12/Num_Pmt_Per_Year,DAY(Loan_Start)),"")</f>
        <v/>
      </c>
      <c r="C78" s="198" t="str">
        <f t="shared" si="4"/>
        <v/>
      </c>
      <c r="D78" s="198" t="str">
        <f t="shared" si="7"/>
        <v/>
      </c>
      <c r="E78" s="199" t="e">
        <f t="shared" ref="E78:E141" si="9">IF(AND(Pay_Num&lt;&gt;"",Sched_Pay+Scheduled_Extra_Payments&lt;Beg_Bal),Scheduled_Extra_Payments,IF(AND(Pay_Num&lt;&gt;"",Beg_Bal-Sched_Pay&gt;0),Beg_Bal-Sched_Pay,IF(Pay_Num&lt;&gt;"",0,"")))</f>
        <v>#VALUE!</v>
      </c>
      <c r="F78" s="198" t="e">
        <f t="shared" ref="F78:F141" si="10">IF(AND(Pay_Num&lt;&gt;"",Sched_Pay+Extra_Pay&lt;Beg_Bal),Sched_Pay+Extra_Pay,IF(Pay_Num&lt;&gt;"",Beg_Bal,""))</f>
        <v>#VALUE!</v>
      </c>
      <c r="G78" s="198" t="str">
        <f t="shared" si="5"/>
        <v/>
      </c>
      <c r="H78" s="198" t="str">
        <f t="shared" si="6"/>
        <v/>
      </c>
      <c r="I78" s="198" t="e">
        <f t="shared" ref="I78:I141" si="11">IF(AND(Pay_Num&lt;&gt;"",Sched_Pay+Extra_Pay&lt;Beg_Bal),Beg_Bal-Princ,IF(Pay_Num&lt;&gt;"",0,""))</f>
        <v>#VALUE!</v>
      </c>
      <c r="J78" s="198">
        <f>SUM($H$14:$H78)</f>
        <v>0</v>
      </c>
      <c r="K78" s="200"/>
      <c r="L78" s="200"/>
    </row>
    <row r="79" spans="1:12" s="201" customFormat="1" x14ac:dyDescent="0.2">
      <c r="A79" s="196" t="str">
        <f>IF(Values_Entered,A78+1,"")</f>
        <v/>
      </c>
      <c r="B79" s="197" t="str">
        <f t="shared" si="8"/>
        <v/>
      </c>
      <c r="C79" s="198" t="str">
        <f t="shared" ref="C79:C142" si="12">IF(Pay_Num&lt;&gt;"",I78,"")</f>
        <v/>
      </c>
      <c r="D79" s="198" t="str">
        <f t="shared" si="7"/>
        <v/>
      </c>
      <c r="E79" s="199" t="e">
        <f t="shared" si="9"/>
        <v>#VALUE!</v>
      </c>
      <c r="F79" s="198" t="e">
        <f t="shared" si="10"/>
        <v>#VALUE!</v>
      </c>
      <c r="G79" s="198" t="str">
        <f t="shared" ref="G79:G142" si="13">IF(Pay_Num&lt;&gt;"",Total_Pay-Int,"")</f>
        <v/>
      </c>
      <c r="H79" s="198" t="str">
        <f t="shared" ref="H79:H142" si="14">IF(Pay_Num&lt;&gt;"",Beg_Bal*Interest_Rate/Num_Pmt_Per_Year,"")</f>
        <v/>
      </c>
      <c r="I79" s="198" t="e">
        <f t="shared" si="11"/>
        <v>#VALUE!</v>
      </c>
      <c r="J79" s="198">
        <f>SUM($H$14:$H79)</f>
        <v>0</v>
      </c>
      <c r="K79" s="200"/>
      <c r="L79" s="200"/>
    </row>
    <row r="80" spans="1:12" s="201" customFormat="1" x14ac:dyDescent="0.2">
      <c r="A80" s="196" t="str">
        <f>IF(Values_Entered,A79+1,"")</f>
        <v/>
      </c>
      <c r="B80" s="197" t="str">
        <f t="shared" si="8"/>
        <v/>
      </c>
      <c r="C80" s="198" t="str">
        <f t="shared" si="12"/>
        <v/>
      </c>
      <c r="D80" s="198" t="str">
        <f t="shared" ref="D80:D143" si="15">IF(Pay_Num&lt;&gt;"",Scheduled_Monthly_Payment,"")</f>
        <v/>
      </c>
      <c r="E80" s="199" t="e">
        <f t="shared" si="9"/>
        <v>#VALUE!</v>
      </c>
      <c r="F80" s="198" t="e">
        <f t="shared" si="10"/>
        <v>#VALUE!</v>
      </c>
      <c r="G80" s="198" t="str">
        <f t="shared" si="13"/>
        <v/>
      </c>
      <c r="H80" s="198" t="str">
        <f t="shared" si="14"/>
        <v/>
      </c>
      <c r="I80" s="198" t="e">
        <f t="shared" si="11"/>
        <v>#VALUE!</v>
      </c>
      <c r="J80" s="198">
        <f>SUM($H$14:$H80)</f>
        <v>0</v>
      </c>
      <c r="K80" s="200"/>
      <c r="L80" s="200"/>
    </row>
    <row r="81" spans="1:12" s="201" customFormat="1" x14ac:dyDescent="0.2">
      <c r="A81" s="196" t="str">
        <f>IF(Values_Entered,A80+1,"")</f>
        <v/>
      </c>
      <c r="B81" s="197" t="str">
        <f t="shared" si="8"/>
        <v/>
      </c>
      <c r="C81" s="198" t="str">
        <f t="shared" si="12"/>
        <v/>
      </c>
      <c r="D81" s="198" t="str">
        <f t="shared" si="15"/>
        <v/>
      </c>
      <c r="E81" s="199" t="e">
        <f t="shared" si="9"/>
        <v>#VALUE!</v>
      </c>
      <c r="F81" s="198" t="e">
        <f t="shared" si="10"/>
        <v>#VALUE!</v>
      </c>
      <c r="G81" s="198" t="str">
        <f t="shared" si="13"/>
        <v/>
      </c>
      <c r="H81" s="198" t="str">
        <f t="shared" si="14"/>
        <v/>
      </c>
      <c r="I81" s="198" t="e">
        <f t="shared" si="11"/>
        <v>#VALUE!</v>
      </c>
      <c r="J81" s="198">
        <f>SUM($H$14:$H81)</f>
        <v>0</v>
      </c>
      <c r="K81" s="200"/>
      <c r="L81" s="200"/>
    </row>
    <row r="82" spans="1:12" s="201" customFormat="1" x14ac:dyDescent="0.2">
      <c r="A82" s="196" t="str">
        <f>IF(Values_Entered,A81+1,"")</f>
        <v/>
      </c>
      <c r="B82" s="197" t="str">
        <f t="shared" si="8"/>
        <v/>
      </c>
      <c r="C82" s="198" t="str">
        <f t="shared" si="12"/>
        <v/>
      </c>
      <c r="D82" s="198" t="str">
        <f t="shared" si="15"/>
        <v/>
      </c>
      <c r="E82" s="199" t="e">
        <f t="shared" si="9"/>
        <v>#VALUE!</v>
      </c>
      <c r="F82" s="198" t="e">
        <f t="shared" si="10"/>
        <v>#VALUE!</v>
      </c>
      <c r="G82" s="198" t="str">
        <f t="shared" si="13"/>
        <v/>
      </c>
      <c r="H82" s="198" t="str">
        <f t="shared" si="14"/>
        <v/>
      </c>
      <c r="I82" s="198" t="e">
        <f t="shared" si="11"/>
        <v>#VALUE!</v>
      </c>
      <c r="J82" s="198">
        <f>SUM($H$14:$H82)</f>
        <v>0</v>
      </c>
      <c r="K82" s="200"/>
      <c r="L82" s="200"/>
    </row>
    <row r="83" spans="1:12" s="201" customFormat="1" x14ac:dyDescent="0.2">
      <c r="A83" s="196" t="str">
        <f>IF(Values_Entered,A82+1,"")</f>
        <v/>
      </c>
      <c r="B83" s="197" t="str">
        <f t="shared" si="8"/>
        <v/>
      </c>
      <c r="C83" s="198" t="str">
        <f t="shared" si="12"/>
        <v/>
      </c>
      <c r="D83" s="198" t="str">
        <f t="shared" si="15"/>
        <v/>
      </c>
      <c r="E83" s="199" t="e">
        <f t="shared" si="9"/>
        <v>#VALUE!</v>
      </c>
      <c r="F83" s="198" t="e">
        <f t="shared" si="10"/>
        <v>#VALUE!</v>
      </c>
      <c r="G83" s="198" t="str">
        <f t="shared" si="13"/>
        <v/>
      </c>
      <c r="H83" s="198" t="str">
        <f t="shared" si="14"/>
        <v/>
      </c>
      <c r="I83" s="198" t="e">
        <f t="shared" si="11"/>
        <v>#VALUE!</v>
      </c>
      <c r="J83" s="198">
        <f>SUM($H$14:$H83)</f>
        <v>0</v>
      </c>
      <c r="K83" s="200"/>
      <c r="L83" s="200"/>
    </row>
    <row r="84" spans="1:12" s="201" customFormat="1" x14ac:dyDescent="0.2">
      <c r="A84" s="196" t="str">
        <f>IF(Values_Entered,A83+1,"")</f>
        <v/>
      </c>
      <c r="B84" s="197" t="str">
        <f t="shared" si="8"/>
        <v/>
      </c>
      <c r="C84" s="198" t="str">
        <f t="shared" si="12"/>
        <v/>
      </c>
      <c r="D84" s="198" t="str">
        <f t="shared" si="15"/>
        <v/>
      </c>
      <c r="E84" s="199" t="e">
        <f t="shared" si="9"/>
        <v>#VALUE!</v>
      </c>
      <c r="F84" s="198" t="e">
        <f t="shared" si="10"/>
        <v>#VALUE!</v>
      </c>
      <c r="G84" s="198" t="str">
        <f t="shared" si="13"/>
        <v/>
      </c>
      <c r="H84" s="198" t="str">
        <f t="shared" si="14"/>
        <v/>
      </c>
      <c r="I84" s="198" t="e">
        <f t="shared" si="11"/>
        <v>#VALUE!</v>
      </c>
      <c r="J84" s="198">
        <f>SUM($H$14:$H84)</f>
        <v>0</v>
      </c>
      <c r="K84" s="200"/>
      <c r="L84" s="200"/>
    </row>
    <row r="85" spans="1:12" s="201" customFormat="1" x14ac:dyDescent="0.2">
      <c r="A85" s="196" t="str">
        <f>IF(Values_Entered,A84+1,"")</f>
        <v/>
      </c>
      <c r="B85" s="197" t="str">
        <f t="shared" si="8"/>
        <v/>
      </c>
      <c r="C85" s="198" t="str">
        <f t="shared" si="12"/>
        <v/>
      </c>
      <c r="D85" s="198" t="str">
        <f t="shared" si="15"/>
        <v/>
      </c>
      <c r="E85" s="199" t="e">
        <f t="shared" si="9"/>
        <v>#VALUE!</v>
      </c>
      <c r="F85" s="198" t="e">
        <f t="shared" si="10"/>
        <v>#VALUE!</v>
      </c>
      <c r="G85" s="198" t="str">
        <f t="shared" si="13"/>
        <v/>
      </c>
      <c r="H85" s="198" t="str">
        <f t="shared" si="14"/>
        <v/>
      </c>
      <c r="I85" s="198" t="e">
        <f t="shared" si="11"/>
        <v>#VALUE!</v>
      </c>
      <c r="J85" s="198">
        <f>SUM($H$14:$H85)</f>
        <v>0</v>
      </c>
      <c r="K85" s="200"/>
      <c r="L85" s="200"/>
    </row>
    <row r="86" spans="1:12" s="201" customFormat="1" x14ac:dyDescent="0.2">
      <c r="A86" s="196" t="str">
        <f>IF(Values_Entered,A85+1,"")</f>
        <v/>
      </c>
      <c r="B86" s="197" t="str">
        <f t="shared" si="8"/>
        <v/>
      </c>
      <c r="C86" s="198" t="str">
        <f t="shared" si="12"/>
        <v/>
      </c>
      <c r="D86" s="198" t="str">
        <f t="shared" si="15"/>
        <v/>
      </c>
      <c r="E86" s="199" t="e">
        <f t="shared" si="9"/>
        <v>#VALUE!</v>
      </c>
      <c r="F86" s="198" t="e">
        <f t="shared" si="10"/>
        <v>#VALUE!</v>
      </c>
      <c r="G86" s="198" t="str">
        <f t="shared" si="13"/>
        <v/>
      </c>
      <c r="H86" s="198" t="str">
        <f t="shared" si="14"/>
        <v/>
      </c>
      <c r="I86" s="198" t="e">
        <f t="shared" si="11"/>
        <v>#VALUE!</v>
      </c>
      <c r="J86" s="198">
        <f>SUM($H$14:$H86)</f>
        <v>0</v>
      </c>
      <c r="K86" s="200"/>
      <c r="L86" s="200"/>
    </row>
    <row r="87" spans="1:12" s="201" customFormat="1" x14ac:dyDescent="0.2">
      <c r="A87" s="196" t="str">
        <f>IF(Values_Entered,A86+1,"")</f>
        <v/>
      </c>
      <c r="B87" s="197" t="str">
        <f t="shared" si="8"/>
        <v/>
      </c>
      <c r="C87" s="198" t="str">
        <f t="shared" si="12"/>
        <v/>
      </c>
      <c r="D87" s="198" t="str">
        <f t="shared" si="15"/>
        <v/>
      </c>
      <c r="E87" s="199" t="e">
        <f t="shared" si="9"/>
        <v>#VALUE!</v>
      </c>
      <c r="F87" s="198" t="e">
        <f t="shared" si="10"/>
        <v>#VALUE!</v>
      </c>
      <c r="G87" s="198" t="str">
        <f t="shared" si="13"/>
        <v/>
      </c>
      <c r="H87" s="198" t="str">
        <f t="shared" si="14"/>
        <v/>
      </c>
      <c r="I87" s="198" t="e">
        <f t="shared" si="11"/>
        <v>#VALUE!</v>
      </c>
      <c r="J87" s="198">
        <f>SUM($H$14:$H87)</f>
        <v>0</v>
      </c>
      <c r="K87" s="200"/>
      <c r="L87" s="200"/>
    </row>
    <row r="88" spans="1:12" s="201" customFormat="1" x14ac:dyDescent="0.2">
      <c r="A88" s="196" t="str">
        <f>IF(Values_Entered,A87+1,"")</f>
        <v/>
      </c>
      <c r="B88" s="197" t="str">
        <f t="shared" si="8"/>
        <v/>
      </c>
      <c r="C88" s="198" t="str">
        <f t="shared" si="12"/>
        <v/>
      </c>
      <c r="D88" s="198" t="str">
        <f t="shared" si="15"/>
        <v/>
      </c>
      <c r="E88" s="199" t="e">
        <f t="shared" si="9"/>
        <v>#VALUE!</v>
      </c>
      <c r="F88" s="198" t="e">
        <f t="shared" si="10"/>
        <v>#VALUE!</v>
      </c>
      <c r="G88" s="198" t="str">
        <f t="shared" si="13"/>
        <v/>
      </c>
      <c r="H88" s="198" t="str">
        <f t="shared" si="14"/>
        <v/>
      </c>
      <c r="I88" s="198" t="e">
        <f t="shared" si="11"/>
        <v>#VALUE!</v>
      </c>
      <c r="J88" s="198">
        <f>SUM($H$14:$H88)</f>
        <v>0</v>
      </c>
      <c r="K88" s="200"/>
      <c r="L88" s="200"/>
    </row>
    <row r="89" spans="1:12" s="201" customFormat="1" x14ac:dyDescent="0.2">
      <c r="A89" s="196" t="str">
        <f>IF(Values_Entered,A88+1,"")</f>
        <v/>
      </c>
      <c r="B89" s="197" t="str">
        <f t="shared" si="8"/>
        <v/>
      </c>
      <c r="C89" s="198" t="str">
        <f t="shared" si="12"/>
        <v/>
      </c>
      <c r="D89" s="198" t="str">
        <f t="shared" si="15"/>
        <v/>
      </c>
      <c r="E89" s="199" t="e">
        <f t="shared" si="9"/>
        <v>#VALUE!</v>
      </c>
      <c r="F89" s="198" t="e">
        <f t="shared" si="10"/>
        <v>#VALUE!</v>
      </c>
      <c r="G89" s="198" t="str">
        <f t="shared" si="13"/>
        <v/>
      </c>
      <c r="H89" s="198" t="str">
        <f t="shared" si="14"/>
        <v/>
      </c>
      <c r="I89" s="198" t="e">
        <f t="shared" si="11"/>
        <v>#VALUE!</v>
      </c>
      <c r="J89" s="198">
        <f>SUM($H$14:$H89)</f>
        <v>0</v>
      </c>
      <c r="K89" s="200"/>
      <c r="L89" s="200"/>
    </row>
    <row r="90" spans="1:12" s="201" customFormat="1" x14ac:dyDescent="0.2">
      <c r="A90" s="196" t="str">
        <f>IF(Values_Entered,A89+1,"")</f>
        <v/>
      </c>
      <c r="B90" s="197" t="str">
        <f t="shared" si="8"/>
        <v/>
      </c>
      <c r="C90" s="198" t="str">
        <f t="shared" si="12"/>
        <v/>
      </c>
      <c r="D90" s="198" t="str">
        <f t="shared" si="15"/>
        <v/>
      </c>
      <c r="E90" s="199" t="e">
        <f t="shared" si="9"/>
        <v>#VALUE!</v>
      </c>
      <c r="F90" s="198" t="e">
        <f t="shared" si="10"/>
        <v>#VALUE!</v>
      </c>
      <c r="G90" s="198" t="str">
        <f t="shared" si="13"/>
        <v/>
      </c>
      <c r="H90" s="198" t="str">
        <f t="shared" si="14"/>
        <v/>
      </c>
      <c r="I90" s="198" t="e">
        <f t="shared" si="11"/>
        <v>#VALUE!</v>
      </c>
      <c r="J90" s="198">
        <f>SUM($H$14:$H90)</f>
        <v>0</v>
      </c>
      <c r="K90" s="200"/>
      <c r="L90" s="200"/>
    </row>
    <row r="91" spans="1:12" s="201" customFormat="1" x14ac:dyDescent="0.2">
      <c r="A91" s="196" t="str">
        <f>IF(Values_Entered,A90+1,"")</f>
        <v/>
      </c>
      <c r="B91" s="197" t="str">
        <f t="shared" si="8"/>
        <v/>
      </c>
      <c r="C91" s="198" t="str">
        <f t="shared" si="12"/>
        <v/>
      </c>
      <c r="D91" s="198" t="str">
        <f t="shared" si="15"/>
        <v/>
      </c>
      <c r="E91" s="199" t="e">
        <f t="shared" si="9"/>
        <v>#VALUE!</v>
      </c>
      <c r="F91" s="198" t="e">
        <f t="shared" si="10"/>
        <v>#VALUE!</v>
      </c>
      <c r="G91" s="198" t="str">
        <f t="shared" si="13"/>
        <v/>
      </c>
      <c r="H91" s="198" t="str">
        <f t="shared" si="14"/>
        <v/>
      </c>
      <c r="I91" s="198" t="e">
        <f t="shared" si="11"/>
        <v>#VALUE!</v>
      </c>
      <c r="J91" s="198">
        <f>SUM($H$14:$H91)</f>
        <v>0</v>
      </c>
      <c r="K91" s="200"/>
      <c r="L91" s="200"/>
    </row>
    <row r="92" spans="1:12" s="201" customFormat="1" x14ac:dyDescent="0.2">
      <c r="A92" s="196" t="str">
        <f>IF(Values_Entered,A91+1,"")</f>
        <v/>
      </c>
      <c r="B92" s="197" t="str">
        <f t="shared" si="8"/>
        <v/>
      </c>
      <c r="C92" s="198" t="str">
        <f t="shared" si="12"/>
        <v/>
      </c>
      <c r="D92" s="198" t="str">
        <f t="shared" si="15"/>
        <v/>
      </c>
      <c r="E92" s="199" t="e">
        <f t="shared" si="9"/>
        <v>#VALUE!</v>
      </c>
      <c r="F92" s="198" t="e">
        <f t="shared" si="10"/>
        <v>#VALUE!</v>
      </c>
      <c r="G92" s="198" t="str">
        <f t="shared" si="13"/>
        <v/>
      </c>
      <c r="H92" s="198" t="str">
        <f t="shared" si="14"/>
        <v/>
      </c>
      <c r="I92" s="198" t="e">
        <f t="shared" si="11"/>
        <v>#VALUE!</v>
      </c>
      <c r="J92" s="198">
        <f>SUM($H$14:$H92)</f>
        <v>0</v>
      </c>
      <c r="K92" s="200"/>
      <c r="L92" s="200"/>
    </row>
    <row r="93" spans="1:12" s="201" customFormat="1" x14ac:dyDescent="0.2">
      <c r="A93" s="196" t="str">
        <f>IF(Values_Entered,A92+1,"")</f>
        <v/>
      </c>
      <c r="B93" s="197" t="str">
        <f t="shared" si="8"/>
        <v/>
      </c>
      <c r="C93" s="198" t="str">
        <f t="shared" si="12"/>
        <v/>
      </c>
      <c r="D93" s="198" t="str">
        <f t="shared" si="15"/>
        <v/>
      </c>
      <c r="E93" s="199" t="e">
        <f t="shared" si="9"/>
        <v>#VALUE!</v>
      </c>
      <c r="F93" s="198" t="e">
        <f t="shared" si="10"/>
        <v>#VALUE!</v>
      </c>
      <c r="G93" s="198" t="str">
        <f t="shared" si="13"/>
        <v/>
      </c>
      <c r="H93" s="198" t="str">
        <f t="shared" si="14"/>
        <v/>
      </c>
      <c r="I93" s="198" t="e">
        <f t="shared" si="11"/>
        <v>#VALUE!</v>
      </c>
      <c r="J93" s="198">
        <f>SUM($H$14:$H93)</f>
        <v>0</v>
      </c>
      <c r="K93" s="200"/>
      <c r="L93" s="200"/>
    </row>
    <row r="94" spans="1:12" s="201" customFormat="1" x14ac:dyDescent="0.2">
      <c r="A94" s="196" t="str">
        <f>IF(Values_Entered,A93+1,"")</f>
        <v/>
      </c>
      <c r="B94" s="197" t="str">
        <f t="shared" si="8"/>
        <v/>
      </c>
      <c r="C94" s="198" t="str">
        <f t="shared" si="12"/>
        <v/>
      </c>
      <c r="D94" s="198" t="str">
        <f t="shared" si="15"/>
        <v/>
      </c>
      <c r="E94" s="199" t="e">
        <f t="shared" si="9"/>
        <v>#VALUE!</v>
      </c>
      <c r="F94" s="198" t="e">
        <f t="shared" si="10"/>
        <v>#VALUE!</v>
      </c>
      <c r="G94" s="198" t="str">
        <f t="shared" si="13"/>
        <v/>
      </c>
      <c r="H94" s="198" t="str">
        <f t="shared" si="14"/>
        <v/>
      </c>
      <c r="I94" s="198" t="e">
        <f t="shared" si="11"/>
        <v>#VALUE!</v>
      </c>
      <c r="J94" s="198">
        <f>SUM($H$14:$H94)</f>
        <v>0</v>
      </c>
      <c r="K94" s="200"/>
      <c r="L94" s="200"/>
    </row>
    <row r="95" spans="1:12" s="201" customFormat="1" x14ac:dyDescent="0.2">
      <c r="A95" s="196" t="str">
        <f>IF(Values_Entered,A94+1,"")</f>
        <v/>
      </c>
      <c r="B95" s="197" t="str">
        <f t="shared" si="8"/>
        <v/>
      </c>
      <c r="C95" s="198" t="str">
        <f t="shared" si="12"/>
        <v/>
      </c>
      <c r="D95" s="198" t="str">
        <f t="shared" si="15"/>
        <v/>
      </c>
      <c r="E95" s="199" t="e">
        <f t="shared" si="9"/>
        <v>#VALUE!</v>
      </c>
      <c r="F95" s="198" t="e">
        <f t="shared" si="10"/>
        <v>#VALUE!</v>
      </c>
      <c r="G95" s="198" t="str">
        <f t="shared" si="13"/>
        <v/>
      </c>
      <c r="H95" s="198" t="str">
        <f t="shared" si="14"/>
        <v/>
      </c>
      <c r="I95" s="198" t="e">
        <f t="shared" si="11"/>
        <v>#VALUE!</v>
      </c>
      <c r="J95" s="198">
        <f>SUM($H$14:$H95)</f>
        <v>0</v>
      </c>
      <c r="K95" s="200"/>
      <c r="L95" s="200"/>
    </row>
    <row r="96" spans="1:12" s="201" customFormat="1" x14ac:dyDescent="0.2">
      <c r="A96" s="196" t="str">
        <f>IF(Values_Entered,A95+1,"")</f>
        <v/>
      </c>
      <c r="B96" s="197" t="str">
        <f t="shared" si="8"/>
        <v/>
      </c>
      <c r="C96" s="198" t="str">
        <f t="shared" si="12"/>
        <v/>
      </c>
      <c r="D96" s="198" t="str">
        <f t="shared" si="15"/>
        <v/>
      </c>
      <c r="E96" s="199" t="e">
        <f t="shared" si="9"/>
        <v>#VALUE!</v>
      </c>
      <c r="F96" s="198" t="e">
        <f t="shared" si="10"/>
        <v>#VALUE!</v>
      </c>
      <c r="G96" s="198" t="str">
        <f t="shared" si="13"/>
        <v/>
      </c>
      <c r="H96" s="198" t="str">
        <f t="shared" si="14"/>
        <v/>
      </c>
      <c r="I96" s="198" t="e">
        <f t="shared" si="11"/>
        <v>#VALUE!</v>
      </c>
      <c r="J96" s="198">
        <f>SUM($H$14:$H96)</f>
        <v>0</v>
      </c>
      <c r="K96" s="200"/>
      <c r="L96" s="200"/>
    </row>
    <row r="97" spans="1:12" s="201" customFormat="1" x14ac:dyDescent="0.2">
      <c r="A97" s="196" t="str">
        <f>IF(Values_Entered,A96+1,"")</f>
        <v/>
      </c>
      <c r="B97" s="197" t="str">
        <f t="shared" si="8"/>
        <v/>
      </c>
      <c r="C97" s="198" t="str">
        <f t="shared" si="12"/>
        <v/>
      </c>
      <c r="D97" s="198" t="str">
        <f t="shared" si="15"/>
        <v/>
      </c>
      <c r="E97" s="199" t="e">
        <f t="shared" si="9"/>
        <v>#VALUE!</v>
      </c>
      <c r="F97" s="198" t="e">
        <f t="shared" si="10"/>
        <v>#VALUE!</v>
      </c>
      <c r="G97" s="198" t="str">
        <f t="shared" si="13"/>
        <v/>
      </c>
      <c r="H97" s="198" t="str">
        <f t="shared" si="14"/>
        <v/>
      </c>
      <c r="I97" s="198" t="e">
        <f t="shared" si="11"/>
        <v>#VALUE!</v>
      </c>
      <c r="J97" s="198">
        <f>SUM($H$14:$H97)</f>
        <v>0</v>
      </c>
      <c r="K97" s="200"/>
      <c r="L97" s="200"/>
    </row>
    <row r="98" spans="1:12" s="201" customFormat="1" x14ac:dyDescent="0.2">
      <c r="A98" s="196" t="str">
        <f>IF(Values_Entered,A97+1,"")</f>
        <v/>
      </c>
      <c r="B98" s="197" t="str">
        <f t="shared" si="8"/>
        <v/>
      </c>
      <c r="C98" s="198" t="str">
        <f t="shared" si="12"/>
        <v/>
      </c>
      <c r="D98" s="198" t="str">
        <f t="shared" si="15"/>
        <v/>
      </c>
      <c r="E98" s="199" t="e">
        <f t="shared" si="9"/>
        <v>#VALUE!</v>
      </c>
      <c r="F98" s="198" t="e">
        <f t="shared" si="10"/>
        <v>#VALUE!</v>
      </c>
      <c r="G98" s="198" t="str">
        <f t="shared" si="13"/>
        <v/>
      </c>
      <c r="H98" s="198" t="str">
        <f t="shared" si="14"/>
        <v/>
      </c>
      <c r="I98" s="198" t="e">
        <f t="shared" si="11"/>
        <v>#VALUE!</v>
      </c>
      <c r="J98" s="198">
        <f>SUM($H$14:$H98)</f>
        <v>0</v>
      </c>
      <c r="K98" s="200"/>
      <c r="L98" s="200"/>
    </row>
    <row r="99" spans="1:12" s="201" customFormat="1" x14ac:dyDescent="0.2">
      <c r="A99" s="196" t="str">
        <f>IF(Values_Entered,A98+1,"")</f>
        <v/>
      </c>
      <c r="B99" s="197" t="str">
        <f t="shared" si="8"/>
        <v/>
      </c>
      <c r="C99" s="198" t="str">
        <f t="shared" si="12"/>
        <v/>
      </c>
      <c r="D99" s="198" t="str">
        <f t="shared" si="15"/>
        <v/>
      </c>
      <c r="E99" s="199" t="e">
        <f t="shared" si="9"/>
        <v>#VALUE!</v>
      </c>
      <c r="F99" s="198" t="e">
        <f t="shared" si="10"/>
        <v>#VALUE!</v>
      </c>
      <c r="G99" s="198" t="str">
        <f t="shared" si="13"/>
        <v/>
      </c>
      <c r="H99" s="198" t="str">
        <f t="shared" si="14"/>
        <v/>
      </c>
      <c r="I99" s="198" t="e">
        <f t="shared" si="11"/>
        <v>#VALUE!</v>
      </c>
      <c r="J99" s="198">
        <f>SUM($H$14:$H99)</f>
        <v>0</v>
      </c>
      <c r="K99" s="200"/>
      <c r="L99" s="200"/>
    </row>
    <row r="100" spans="1:12" s="201" customFormat="1" x14ac:dyDescent="0.2">
      <c r="A100" s="196" t="str">
        <f>IF(Values_Entered,A99+1,"")</f>
        <v/>
      </c>
      <c r="B100" s="197" t="str">
        <f t="shared" si="8"/>
        <v/>
      </c>
      <c r="C100" s="198" t="str">
        <f t="shared" si="12"/>
        <v/>
      </c>
      <c r="D100" s="198" t="str">
        <f t="shared" si="15"/>
        <v/>
      </c>
      <c r="E100" s="199" t="e">
        <f t="shared" si="9"/>
        <v>#VALUE!</v>
      </c>
      <c r="F100" s="198" t="e">
        <f t="shared" si="10"/>
        <v>#VALUE!</v>
      </c>
      <c r="G100" s="198" t="str">
        <f t="shared" si="13"/>
        <v/>
      </c>
      <c r="H100" s="198" t="str">
        <f t="shared" si="14"/>
        <v/>
      </c>
      <c r="I100" s="198" t="e">
        <f t="shared" si="11"/>
        <v>#VALUE!</v>
      </c>
      <c r="J100" s="198">
        <f>SUM($H$14:$H100)</f>
        <v>0</v>
      </c>
      <c r="K100" s="200"/>
      <c r="L100" s="200"/>
    </row>
    <row r="101" spans="1:12" s="201" customFormat="1" x14ac:dyDescent="0.2">
      <c r="A101" s="196" t="str">
        <f>IF(Values_Entered,A100+1,"")</f>
        <v/>
      </c>
      <c r="B101" s="197" t="str">
        <f t="shared" si="8"/>
        <v/>
      </c>
      <c r="C101" s="198" t="str">
        <f t="shared" si="12"/>
        <v/>
      </c>
      <c r="D101" s="198" t="str">
        <f t="shared" si="15"/>
        <v/>
      </c>
      <c r="E101" s="199" t="e">
        <f t="shared" si="9"/>
        <v>#VALUE!</v>
      </c>
      <c r="F101" s="198" t="e">
        <f t="shared" si="10"/>
        <v>#VALUE!</v>
      </c>
      <c r="G101" s="198" t="str">
        <f t="shared" si="13"/>
        <v/>
      </c>
      <c r="H101" s="198" t="str">
        <f t="shared" si="14"/>
        <v/>
      </c>
      <c r="I101" s="198" t="e">
        <f t="shared" si="11"/>
        <v>#VALUE!</v>
      </c>
      <c r="J101" s="198">
        <f>SUM($H$14:$H101)</f>
        <v>0</v>
      </c>
      <c r="K101" s="200"/>
      <c r="L101" s="200"/>
    </row>
    <row r="102" spans="1:12" s="201" customFormat="1" x14ac:dyDescent="0.2">
      <c r="A102" s="196" t="str">
        <f>IF(Values_Entered,A101+1,"")</f>
        <v/>
      </c>
      <c r="B102" s="197" t="str">
        <f t="shared" si="8"/>
        <v/>
      </c>
      <c r="C102" s="198" t="str">
        <f t="shared" si="12"/>
        <v/>
      </c>
      <c r="D102" s="198" t="str">
        <f t="shared" si="15"/>
        <v/>
      </c>
      <c r="E102" s="199" t="e">
        <f t="shared" si="9"/>
        <v>#VALUE!</v>
      </c>
      <c r="F102" s="198" t="e">
        <f t="shared" si="10"/>
        <v>#VALUE!</v>
      </c>
      <c r="G102" s="198" t="str">
        <f t="shared" si="13"/>
        <v/>
      </c>
      <c r="H102" s="198" t="str">
        <f t="shared" si="14"/>
        <v/>
      </c>
      <c r="I102" s="198" t="e">
        <f t="shared" si="11"/>
        <v>#VALUE!</v>
      </c>
      <c r="J102" s="198">
        <f>SUM($H$14:$H102)</f>
        <v>0</v>
      </c>
      <c r="K102" s="200"/>
      <c r="L102" s="200"/>
    </row>
    <row r="103" spans="1:12" s="201" customFormat="1" x14ac:dyDescent="0.2">
      <c r="A103" s="196" t="str">
        <f>IF(Values_Entered,A102+1,"")</f>
        <v/>
      </c>
      <c r="B103" s="197" t="str">
        <f t="shared" si="8"/>
        <v/>
      </c>
      <c r="C103" s="198" t="str">
        <f t="shared" si="12"/>
        <v/>
      </c>
      <c r="D103" s="198" t="str">
        <f t="shared" si="15"/>
        <v/>
      </c>
      <c r="E103" s="199" t="e">
        <f t="shared" si="9"/>
        <v>#VALUE!</v>
      </c>
      <c r="F103" s="198" t="e">
        <f t="shared" si="10"/>
        <v>#VALUE!</v>
      </c>
      <c r="G103" s="198" t="str">
        <f t="shared" si="13"/>
        <v/>
      </c>
      <c r="H103" s="198" t="str">
        <f t="shared" si="14"/>
        <v/>
      </c>
      <c r="I103" s="198" t="e">
        <f t="shared" si="11"/>
        <v>#VALUE!</v>
      </c>
      <c r="J103" s="198">
        <f>SUM($H$14:$H103)</f>
        <v>0</v>
      </c>
      <c r="K103" s="200"/>
      <c r="L103" s="200"/>
    </row>
    <row r="104" spans="1:12" s="201" customFormat="1" x14ac:dyDescent="0.2">
      <c r="A104" s="196" t="str">
        <f>IF(Values_Entered,A103+1,"")</f>
        <v/>
      </c>
      <c r="B104" s="197" t="str">
        <f t="shared" si="8"/>
        <v/>
      </c>
      <c r="C104" s="198" t="str">
        <f t="shared" si="12"/>
        <v/>
      </c>
      <c r="D104" s="198" t="str">
        <f t="shared" si="15"/>
        <v/>
      </c>
      <c r="E104" s="199" t="e">
        <f t="shared" si="9"/>
        <v>#VALUE!</v>
      </c>
      <c r="F104" s="198" t="e">
        <f t="shared" si="10"/>
        <v>#VALUE!</v>
      </c>
      <c r="G104" s="198" t="str">
        <f t="shared" si="13"/>
        <v/>
      </c>
      <c r="H104" s="198" t="str">
        <f t="shared" si="14"/>
        <v/>
      </c>
      <c r="I104" s="198" t="e">
        <f t="shared" si="11"/>
        <v>#VALUE!</v>
      </c>
      <c r="J104" s="198">
        <f>SUM($H$14:$H104)</f>
        <v>0</v>
      </c>
      <c r="K104" s="200"/>
      <c r="L104" s="200"/>
    </row>
    <row r="105" spans="1:12" s="201" customFormat="1" x14ac:dyDescent="0.2">
      <c r="A105" s="196" t="str">
        <f>IF(Values_Entered,A104+1,"")</f>
        <v/>
      </c>
      <c r="B105" s="197" t="str">
        <f t="shared" si="8"/>
        <v/>
      </c>
      <c r="C105" s="198" t="str">
        <f t="shared" si="12"/>
        <v/>
      </c>
      <c r="D105" s="198" t="str">
        <f t="shared" si="15"/>
        <v/>
      </c>
      <c r="E105" s="199" t="e">
        <f t="shared" si="9"/>
        <v>#VALUE!</v>
      </c>
      <c r="F105" s="198" t="e">
        <f t="shared" si="10"/>
        <v>#VALUE!</v>
      </c>
      <c r="G105" s="198" t="str">
        <f t="shared" si="13"/>
        <v/>
      </c>
      <c r="H105" s="198" t="str">
        <f t="shared" si="14"/>
        <v/>
      </c>
      <c r="I105" s="198" t="e">
        <f t="shared" si="11"/>
        <v>#VALUE!</v>
      </c>
      <c r="J105" s="198">
        <f>SUM($H$14:$H105)</f>
        <v>0</v>
      </c>
      <c r="K105" s="200"/>
      <c r="L105" s="200"/>
    </row>
    <row r="106" spans="1:12" s="201" customFormat="1" x14ac:dyDescent="0.2">
      <c r="A106" s="196" t="str">
        <f>IF(Values_Entered,A105+1,"")</f>
        <v/>
      </c>
      <c r="B106" s="197" t="str">
        <f t="shared" si="8"/>
        <v/>
      </c>
      <c r="C106" s="198" t="str">
        <f t="shared" si="12"/>
        <v/>
      </c>
      <c r="D106" s="198" t="str">
        <f t="shared" si="15"/>
        <v/>
      </c>
      <c r="E106" s="199" t="e">
        <f t="shared" si="9"/>
        <v>#VALUE!</v>
      </c>
      <c r="F106" s="198" t="e">
        <f t="shared" si="10"/>
        <v>#VALUE!</v>
      </c>
      <c r="G106" s="198" t="str">
        <f t="shared" si="13"/>
        <v/>
      </c>
      <c r="H106" s="198" t="str">
        <f t="shared" si="14"/>
        <v/>
      </c>
      <c r="I106" s="198" t="e">
        <f t="shared" si="11"/>
        <v>#VALUE!</v>
      </c>
      <c r="J106" s="198">
        <f>SUM($H$14:$H106)</f>
        <v>0</v>
      </c>
      <c r="K106" s="200"/>
      <c r="L106" s="200"/>
    </row>
    <row r="107" spans="1:12" s="201" customFormat="1" x14ac:dyDescent="0.2">
      <c r="A107" s="196" t="str">
        <f>IF(Values_Entered,A106+1,"")</f>
        <v/>
      </c>
      <c r="B107" s="197" t="str">
        <f t="shared" si="8"/>
        <v/>
      </c>
      <c r="C107" s="198" t="str">
        <f t="shared" si="12"/>
        <v/>
      </c>
      <c r="D107" s="198" t="str">
        <f t="shared" si="15"/>
        <v/>
      </c>
      <c r="E107" s="199" t="e">
        <f t="shared" si="9"/>
        <v>#VALUE!</v>
      </c>
      <c r="F107" s="198" t="e">
        <f t="shared" si="10"/>
        <v>#VALUE!</v>
      </c>
      <c r="G107" s="198" t="str">
        <f t="shared" si="13"/>
        <v/>
      </c>
      <c r="H107" s="198" t="str">
        <f t="shared" si="14"/>
        <v/>
      </c>
      <c r="I107" s="198" t="e">
        <f t="shared" si="11"/>
        <v>#VALUE!</v>
      </c>
      <c r="J107" s="198">
        <f>SUM($H$14:$H107)</f>
        <v>0</v>
      </c>
      <c r="K107" s="200"/>
      <c r="L107" s="200"/>
    </row>
    <row r="108" spans="1:12" s="201" customFormat="1" x14ac:dyDescent="0.2">
      <c r="A108" s="196" t="str">
        <f>IF(Values_Entered,A107+1,"")</f>
        <v/>
      </c>
      <c r="B108" s="197" t="str">
        <f t="shared" si="8"/>
        <v/>
      </c>
      <c r="C108" s="198" t="str">
        <f t="shared" si="12"/>
        <v/>
      </c>
      <c r="D108" s="198" t="str">
        <f t="shared" si="15"/>
        <v/>
      </c>
      <c r="E108" s="199" t="e">
        <f t="shared" si="9"/>
        <v>#VALUE!</v>
      </c>
      <c r="F108" s="198" t="e">
        <f t="shared" si="10"/>
        <v>#VALUE!</v>
      </c>
      <c r="G108" s="198" t="str">
        <f t="shared" si="13"/>
        <v/>
      </c>
      <c r="H108" s="198" t="str">
        <f t="shared" si="14"/>
        <v/>
      </c>
      <c r="I108" s="198" t="e">
        <f t="shared" si="11"/>
        <v>#VALUE!</v>
      </c>
      <c r="J108" s="198">
        <f>SUM($H$14:$H108)</f>
        <v>0</v>
      </c>
      <c r="K108" s="200"/>
      <c r="L108" s="200"/>
    </row>
    <row r="109" spans="1:12" s="201" customFormat="1" x14ac:dyDescent="0.2">
      <c r="A109" s="196" t="str">
        <f>IF(Values_Entered,A108+1,"")</f>
        <v/>
      </c>
      <c r="B109" s="197" t="str">
        <f t="shared" si="8"/>
        <v/>
      </c>
      <c r="C109" s="198" t="str">
        <f t="shared" si="12"/>
        <v/>
      </c>
      <c r="D109" s="198" t="str">
        <f t="shared" si="15"/>
        <v/>
      </c>
      <c r="E109" s="199" t="e">
        <f t="shared" si="9"/>
        <v>#VALUE!</v>
      </c>
      <c r="F109" s="198" t="e">
        <f t="shared" si="10"/>
        <v>#VALUE!</v>
      </c>
      <c r="G109" s="198" t="str">
        <f t="shared" si="13"/>
        <v/>
      </c>
      <c r="H109" s="198" t="str">
        <f t="shared" si="14"/>
        <v/>
      </c>
      <c r="I109" s="198" t="e">
        <f t="shared" si="11"/>
        <v>#VALUE!</v>
      </c>
      <c r="J109" s="198">
        <f>SUM($H$14:$H109)</f>
        <v>0</v>
      </c>
      <c r="K109" s="200"/>
      <c r="L109" s="200"/>
    </row>
    <row r="110" spans="1:12" x14ac:dyDescent="0.2">
      <c r="A110" s="28" t="str">
        <f>IF(Values_Entered,A109+1,"")</f>
        <v/>
      </c>
      <c r="B110" s="29" t="str">
        <f t="shared" si="8"/>
        <v/>
      </c>
      <c r="C110" s="30" t="str">
        <f t="shared" si="12"/>
        <v/>
      </c>
      <c r="D110" s="30" t="str">
        <f t="shared" si="15"/>
        <v/>
      </c>
      <c r="E110" s="31" t="e">
        <f t="shared" si="9"/>
        <v>#VALUE!</v>
      </c>
      <c r="F110" s="30" t="e">
        <f t="shared" si="10"/>
        <v>#VALUE!</v>
      </c>
      <c r="G110" s="30" t="str">
        <f t="shared" si="13"/>
        <v/>
      </c>
      <c r="H110" s="30" t="str">
        <f t="shared" si="14"/>
        <v/>
      </c>
      <c r="I110" s="30" t="e">
        <f t="shared" si="11"/>
        <v>#VALUE!</v>
      </c>
      <c r="J110" s="30">
        <f>SUM($H$14:$H110)</f>
        <v>0</v>
      </c>
      <c r="K110" s="25"/>
      <c r="L110" s="25"/>
    </row>
    <row r="111" spans="1:12" x14ac:dyDescent="0.2">
      <c r="A111" s="28" t="str">
        <f>IF(Values_Entered,A110+1,"")</f>
        <v/>
      </c>
      <c r="B111" s="29" t="str">
        <f t="shared" si="8"/>
        <v/>
      </c>
      <c r="C111" s="30" t="str">
        <f t="shared" si="12"/>
        <v/>
      </c>
      <c r="D111" s="30" t="str">
        <f t="shared" si="15"/>
        <v/>
      </c>
      <c r="E111" s="31" t="e">
        <f t="shared" si="9"/>
        <v>#VALUE!</v>
      </c>
      <c r="F111" s="30" t="e">
        <f t="shared" si="10"/>
        <v>#VALUE!</v>
      </c>
      <c r="G111" s="30" t="str">
        <f t="shared" si="13"/>
        <v/>
      </c>
      <c r="H111" s="30" t="str">
        <f t="shared" si="14"/>
        <v/>
      </c>
      <c r="I111" s="30" t="e">
        <f t="shared" si="11"/>
        <v>#VALUE!</v>
      </c>
      <c r="J111" s="30">
        <f>SUM($H$14:$H111)</f>
        <v>0</v>
      </c>
      <c r="K111" s="25"/>
      <c r="L111" s="25"/>
    </row>
    <row r="112" spans="1:12" x14ac:dyDescent="0.2">
      <c r="A112" s="28" t="str">
        <f>IF(Values_Entered,A111+1,"")</f>
        <v/>
      </c>
      <c r="B112" s="29" t="str">
        <f t="shared" si="8"/>
        <v/>
      </c>
      <c r="C112" s="30" t="str">
        <f t="shared" si="12"/>
        <v/>
      </c>
      <c r="D112" s="30" t="str">
        <f t="shared" si="15"/>
        <v/>
      </c>
      <c r="E112" s="31" t="e">
        <f t="shared" si="9"/>
        <v>#VALUE!</v>
      </c>
      <c r="F112" s="30" t="e">
        <f t="shared" si="10"/>
        <v>#VALUE!</v>
      </c>
      <c r="G112" s="30" t="str">
        <f t="shared" si="13"/>
        <v/>
      </c>
      <c r="H112" s="30" t="str">
        <f t="shared" si="14"/>
        <v/>
      </c>
      <c r="I112" s="30" t="e">
        <f t="shared" si="11"/>
        <v>#VALUE!</v>
      </c>
      <c r="J112" s="30">
        <f>SUM($H$14:$H112)</f>
        <v>0</v>
      </c>
      <c r="K112" s="25"/>
      <c r="L112" s="25"/>
    </row>
    <row r="113" spans="1:12" x14ac:dyDescent="0.2">
      <c r="A113" s="28" t="str">
        <f>IF(Values_Entered,A112+1,"")</f>
        <v/>
      </c>
      <c r="B113" s="29" t="str">
        <f t="shared" si="8"/>
        <v/>
      </c>
      <c r="C113" s="30" t="str">
        <f t="shared" si="12"/>
        <v/>
      </c>
      <c r="D113" s="30" t="str">
        <f t="shared" si="15"/>
        <v/>
      </c>
      <c r="E113" s="31" t="e">
        <f t="shared" si="9"/>
        <v>#VALUE!</v>
      </c>
      <c r="F113" s="30" t="e">
        <f t="shared" si="10"/>
        <v>#VALUE!</v>
      </c>
      <c r="G113" s="30" t="str">
        <f t="shared" si="13"/>
        <v/>
      </c>
      <c r="H113" s="30" t="str">
        <f t="shared" si="14"/>
        <v/>
      </c>
      <c r="I113" s="30" t="e">
        <f t="shared" si="11"/>
        <v>#VALUE!</v>
      </c>
      <c r="J113" s="30">
        <f>SUM($H$14:$H113)</f>
        <v>0</v>
      </c>
      <c r="K113" s="25"/>
      <c r="L113" s="25"/>
    </row>
    <row r="114" spans="1:12" x14ac:dyDescent="0.2">
      <c r="A114" s="28" t="str">
        <f>IF(Values_Entered,A113+1,"")</f>
        <v/>
      </c>
      <c r="B114" s="29" t="str">
        <f t="shared" si="8"/>
        <v/>
      </c>
      <c r="C114" s="30" t="str">
        <f t="shared" si="12"/>
        <v/>
      </c>
      <c r="D114" s="30" t="str">
        <f t="shared" si="15"/>
        <v/>
      </c>
      <c r="E114" s="31" t="e">
        <f t="shared" si="9"/>
        <v>#VALUE!</v>
      </c>
      <c r="F114" s="30" t="e">
        <f t="shared" si="10"/>
        <v>#VALUE!</v>
      </c>
      <c r="G114" s="30" t="str">
        <f t="shared" si="13"/>
        <v/>
      </c>
      <c r="H114" s="30" t="str">
        <f t="shared" si="14"/>
        <v/>
      </c>
      <c r="I114" s="30" t="e">
        <f t="shared" si="11"/>
        <v>#VALUE!</v>
      </c>
      <c r="J114" s="30">
        <f>SUM($H$14:$H114)</f>
        <v>0</v>
      </c>
      <c r="K114" s="25"/>
      <c r="L114" s="25"/>
    </row>
    <row r="115" spans="1:12" x14ac:dyDescent="0.2">
      <c r="A115" s="28" t="str">
        <f>IF(Values_Entered,A114+1,"")</f>
        <v/>
      </c>
      <c r="B115" s="29" t="str">
        <f t="shared" si="8"/>
        <v/>
      </c>
      <c r="C115" s="30" t="str">
        <f t="shared" si="12"/>
        <v/>
      </c>
      <c r="D115" s="30" t="str">
        <f t="shared" si="15"/>
        <v/>
      </c>
      <c r="E115" s="31" t="e">
        <f t="shared" si="9"/>
        <v>#VALUE!</v>
      </c>
      <c r="F115" s="30" t="e">
        <f t="shared" si="10"/>
        <v>#VALUE!</v>
      </c>
      <c r="G115" s="30" t="str">
        <f t="shared" si="13"/>
        <v/>
      </c>
      <c r="H115" s="30" t="str">
        <f t="shared" si="14"/>
        <v/>
      </c>
      <c r="I115" s="30" t="e">
        <f t="shared" si="11"/>
        <v>#VALUE!</v>
      </c>
      <c r="J115" s="30">
        <f>SUM($H$14:$H115)</f>
        <v>0</v>
      </c>
      <c r="K115" s="25"/>
      <c r="L115" s="25"/>
    </row>
    <row r="116" spans="1:12" x14ac:dyDescent="0.2">
      <c r="A116" s="28" t="str">
        <f>IF(Values_Entered,A115+1,"")</f>
        <v/>
      </c>
      <c r="B116" s="29" t="str">
        <f t="shared" si="8"/>
        <v/>
      </c>
      <c r="C116" s="30" t="str">
        <f t="shared" si="12"/>
        <v/>
      </c>
      <c r="D116" s="30" t="str">
        <f t="shared" si="15"/>
        <v/>
      </c>
      <c r="E116" s="31" t="e">
        <f t="shared" si="9"/>
        <v>#VALUE!</v>
      </c>
      <c r="F116" s="30" t="e">
        <f t="shared" si="10"/>
        <v>#VALUE!</v>
      </c>
      <c r="G116" s="30" t="str">
        <f t="shared" si="13"/>
        <v/>
      </c>
      <c r="H116" s="30" t="str">
        <f t="shared" si="14"/>
        <v/>
      </c>
      <c r="I116" s="30" t="e">
        <f t="shared" si="11"/>
        <v>#VALUE!</v>
      </c>
      <c r="J116" s="30">
        <f>SUM($H$14:$H116)</f>
        <v>0</v>
      </c>
      <c r="K116" s="25"/>
      <c r="L116" s="25"/>
    </row>
    <row r="117" spans="1:12" x14ac:dyDescent="0.2">
      <c r="A117" s="28" t="str">
        <f>IF(Values_Entered,A116+1,"")</f>
        <v/>
      </c>
      <c r="B117" s="29" t="str">
        <f t="shared" si="8"/>
        <v/>
      </c>
      <c r="C117" s="30" t="str">
        <f t="shared" si="12"/>
        <v/>
      </c>
      <c r="D117" s="30" t="str">
        <f t="shared" si="15"/>
        <v/>
      </c>
      <c r="E117" s="31" t="e">
        <f t="shared" si="9"/>
        <v>#VALUE!</v>
      </c>
      <c r="F117" s="30" t="e">
        <f t="shared" si="10"/>
        <v>#VALUE!</v>
      </c>
      <c r="G117" s="30" t="str">
        <f t="shared" si="13"/>
        <v/>
      </c>
      <c r="H117" s="30" t="str">
        <f t="shared" si="14"/>
        <v/>
      </c>
      <c r="I117" s="30" t="e">
        <f t="shared" si="11"/>
        <v>#VALUE!</v>
      </c>
      <c r="J117" s="30">
        <f>SUM($H$14:$H117)</f>
        <v>0</v>
      </c>
      <c r="K117" s="25"/>
      <c r="L117" s="25"/>
    </row>
    <row r="118" spans="1:12" x14ac:dyDescent="0.2">
      <c r="A118" s="28" t="str">
        <f>IF(Values_Entered,A117+1,"")</f>
        <v/>
      </c>
      <c r="B118" s="29" t="str">
        <f t="shared" si="8"/>
        <v/>
      </c>
      <c r="C118" s="30" t="str">
        <f t="shared" si="12"/>
        <v/>
      </c>
      <c r="D118" s="30" t="str">
        <f t="shared" si="15"/>
        <v/>
      </c>
      <c r="E118" s="31" t="e">
        <f t="shared" si="9"/>
        <v>#VALUE!</v>
      </c>
      <c r="F118" s="30" t="e">
        <f t="shared" si="10"/>
        <v>#VALUE!</v>
      </c>
      <c r="G118" s="30" t="str">
        <f t="shared" si="13"/>
        <v/>
      </c>
      <c r="H118" s="30" t="str">
        <f t="shared" si="14"/>
        <v/>
      </c>
      <c r="I118" s="30" t="e">
        <f t="shared" si="11"/>
        <v>#VALUE!</v>
      </c>
      <c r="J118" s="30">
        <f>SUM($H$14:$H118)</f>
        <v>0</v>
      </c>
      <c r="K118" s="25"/>
      <c r="L118" s="25"/>
    </row>
    <row r="119" spans="1:12" x14ac:dyDescent="0.2">
      <c r="A119" s="28" t="str">
        <f>IF(Values_Entered,A118+1,"")</f>
        <v/>
      </c>
      <c r="B119" s="29" t="str">
        <f t="shared" si="8"/>
        <v/>
      </c>
      <c r="C119" s="30" t="str">
        <f t="shared" si="12"/>
        <v/>
      </c>
      <c r="D119" s="30" t="str">
        <f t="shared" si="15"/>
        <v/>
      </c>
      <c r="E119" s="31" t="e">
        <f t="shared" si="9"/>
        <v>#VALUE!</v>
      </c>
      <c r="F119" s="30" t="e">
        <f t="shared" si="10"/>
        <v>#VALUE!</v>
      </c>
      <c r="G119" s="30" t="str">
        <f t="shared" si="13"/>
        <v/>
      </c>
      <c r="H119" s="30" t="str">
        <f t="shared" si="14"/>
        <v/>
      </c>
      <c r="I119" s="30" t="e">
        <f t="shared" si="11"/>
        <v>#VALUE!</v>
      </c>
      <c r="J119" s="30">
        <f>SUM($H$14:$H119)</f>
        <v>0</v>
      </c>
      <c r="K119" s="25"/>
      <c r="L119" s="25"/>
    </row>
    <row r="120" spans="1:12" x14ac:dyDescent="0.2">
      <c r="A120" s="28" t="str">
        <f>IF(Values_Entered,A119+1,"")</f>
        <v/>
      </c>
      <c r="B120" s="29" t="str">
        <f t="shared" si="8"/>
        <v/>
      </c>
      <c r="C120" s="30" t="str">
        <f t="shared" si="12"/>
        <v/>
      </c>
      <c r="D120" s="30" t="str">
        <f t="shared" si="15"/>
        <v/>
      </c>
      <c r="E120" s="31" t="e">
        <f t="shared" si="9"/>
        <v>#VALUE!</v>
      </c>
      <c r="F120" s="30" t="e">
        <f t="shared" si="10"/>
        <v>#VALUE!</v>
      </c>
      <c r="G120" s="30" t="str">
        <f t="shared" si="13"/>
        <v/>
      </c>
      <c r="H120" s="30" t="str">
        <f t="shared" si="14"/>
        <v/>
      </c>
      <c r="I120" s="30" t="e">
        <f t="shared" si="11"/>
        <v>#VALUE!</v>
      </c>
      <c r="J120" s="30">
        <f>SUM($H$14:$H120)</f>
        <v>0</v>
      </c>
      <c r="K120" s="25"/>
      <c r="L120" s="25"/>
    </row>
    <row r="121" spans="1:12" x14ac:dyDescent="0.2">
      <c r="A121" s="28" t="str">
        <f>IF(Values_Entered,A120+1,"")</f>
        <v/>
      </c>
      <c r="B121" s="29" t="str">
        <f t="shared" si="8"/>
        <v/>
      </c>
      <c r="C121" s="30" t="str">
        <f t="shared" si="12"/>
        <v/>
      </c>
      <c r="D121" s="30" t="str">
        <f t="shared" si="15"/>
        <v/>
      </c>
      <c r="E121" s="31" t="e">
        <f t="shared" si="9"/>
        <v>#VALUE!</v>
      </c>
      <c r="F121" s="30" t="e">
        <f t="shared" si="10"/>
        <v>#VALUE!</v>
      </c>
      <c r="G121" s="30" t="str">
        <f t="shared" si="13"/>
        <v/>
      </c>
      <c r="H121" s="30" t="str">
        <f t="shared" si="14"/>
        <v/>
      </c>
      <c r="I121" s="30" t="e">
        <f t="shared" si="11"/>
        <v>#VALUE!</v>
      </c>
      <c r="J121" s="30">
        <f>SUM($H$14:$H121)</f>
        <v>0</v>
      </c>
      <c r="K121" s="25"/>
      <c r="L121" s="25"/>
    </row>
    <row r="122" spans="1:12" x14ac:dyDescent="0.2">
      <c r="A122" s="28" t="str">
        <f>IF(Values_Entered,A121+1,"")</f>
        <v/>
      </c>
      <c r="B122" s="29" t="str">
        <f t="shared" si="8"/>
        <v/>
      </c>
      <c r="C122" s="30" t="str">
        <f t="shared" si="12"/>
        <v/>
      </c>
      <c r="D122" s="30" t="str">
        <f t="shared" si="15"/>
        <v/>
      </c>
      <c r="E122" s="31" t="e">
        <f t="shared" si="9"/>
        <v>#VALUE!</v>
      </c>
      <c r="F122" s="30" t="e">
        <f t="shared" si="10"/>
        <v>#VALUE!</v>
      </c>
      <c r="G122" s="30" t="str">
        <f t="shared" si="13"/>
        <v/>
      </c>
      <c r="H122" s="30" t="str">
        <f t="shared" si="14"/>
        <v/>
      </c>
      <c r="I122" s="30" t="e">
        <f t="shared" si="11"/>
        <v>#VALUE!</v>
      </c>
      <c r="J122" s="30">
        <f>SUM($H$14:$H122)</f>
        <v>0</v>
      </c>
      <c r="K122" s="25"/>
      <c r="L122" s="25"/>
    </row>
    <row r="123" spans="1:12" x14ac:dyDescent="0.2">
      <c r="A123" s="28" t="str">
        <f>IF(Values_Entered,A122+1,"")</f>
        <v/>
      </c>
      <c r="B123" s="29" t="str">
        <f t="shared" si="8"/>
        <v/>
      </c>
      <c r="C123" s="30" t="str">
        <f t="shared" si="12"/>
        <v/>
      </c>
      <c r="D123" s="30" t="str">
        <f t="shared" si="15"/>
        <v/>
      </c>
      <c r="E123" s="31" t="e">
        <f t="shared" si="9"/>
        <v>#VALUE!</v>
      </c>
      <c r="F123" s="30" t="e">
        <f t="shared" si="10"/>
        <v>#VALUE!</v>
      </c>
      <c r="G123" s="30" t="str">
        <f t="shared" si="13"/>
        <v/>
      </c>
      <c r="H123" s="30" t="str">
        <f t="shared" si="14"/>
        <v/>
      </c>
      <c r="I123" s="30" t="e">
        <f t="shared" si="11"/>
        <v>#VALUE!</v>
      </c>
      <c r="J123" s="30">
        <f>SUM($H$14:$H123)</f>
        <v>0</v>
      </c>
      <c r="K123" s="25"/>
      <c r="L123" s="25"/>
    </row>
    <row r="124" spans="1:12" x14ac:dyDescent="0.2">
      <c r="A124" s="28" t="str">
        <f>IF(Values_Entered,A123+1,"")</f>
        <v/>
      </c>
      <c r="B124" s="29" t="str">
        <f t="shared" si="8"/>
        <v/>
      </c>
      <c r="C124" s="30" t="str">
        <f t="shared" si="12"/>
        <v/>
      </c>
      <c r="D124" s="30" t="str">
        <f t="shared" si="15"/>
        <v/>
      </c>
      <c r="E124" s="31" t="e">
        <f t="shared" si="9"/>
        <v>#VALUE!</v>
      </c>
      <c r="F124" s="30" t="e">
        <f t="shared" si="10"/>
        <v>#VALUE!</v>
      </c>
      <c r="G124" s="30" t="str">
        <f t="shared" si="13"/>
        <v/>
      </c>
      <c r="H124" s="30" t="str">
        <f t="shared" si="14"/>
        <v/>
      </c>
      <c r="I124" s="30" t="e">
        <f t="shared" si="11"/>
        <v>#VALUE!</v>
      </c>
      <c r="J124" s="30">
        <f>SUM($H$14:$H124)</f>
        <v>0</v>
      </c>
      <c r="K124" s="25"/>
      <c r="L124" s="25"/>
    </row>
    <row r="125" spans="1:12" x14ac:dyDescent="0.2">
      <c r="A125" s="28" t="str">
        <f>IF(Values_Entered,A124+1,"")</f>
        <v/>
      </c>
      <c r="B125" s="29" t="str">
        <f t="shared" si="8"/>
        <v/>
      </c>
      <c r="C125" s="30" t="str">
        <f t="shared" si="12"/>
        <v/>
      </c>
      <c r="D125" s="30" t="str">
        <f t="shared" si="15"/>
        <v/>
      </c>
      <c r="E125" s="31" t="e">
        <f t="shared" si="9"/>
        <v>#VALUE!</v>
      </c>
      <c r="F125" s="30" t="e">
        <f t="shared" si="10"/>
        <v>#VALUE!</v>
      </c>
      <c r="G125" s="30" t="str">
        <f t="shared" si="13"/>
        <v/>
      </c>
      <c r="H125" s="30" t="str">
        <f t="shared" si="14"/>
        <v/>
      </c>
      <c r="I125" s="30" t="e">
        <f t="shared" si="11"/>
        <v>#VALUE!</v>
      </c>
      <c r="J125" s="30">
        <f>SUM($H$14:$H125)</f>
        <v>0</v>
      </c>
      <c r="K125" s="25"/>
      <c r="L125" s="25"/>
    </row>
    <row r="126" spans="1:12" x14ac:dyDescent="0.2">
      <c r="A126" s="28" t="str">
        <f>IF(Values_Entered,A125+1,"")</f>
        <v/>
      </c>
      <c r="B126" s="29" t="str">
        <f t="shared" si="8"/>
        <v/>
      </c>
      <c r="C126" s="30" t="str">
        <f t="shared" si="12"/>
        <v/>
      </c>
      <c r="D126" s="30" t="str">
        <f t="shared" si="15"/>
        <v/>
      </c>
      <c r="E126" s="31" t="e">
        <f t="shared" si="9"/>
        <v>#VALUE!</v>
      </c>
      <c r="F126" s="30" t="e">
        <f t="shared" si="10"/>
        <v>#VALUE!</v>
      </c>
      <c r="G126" s="30" t="str">
        <f t="shared" si="13"/>
        <v/>
      </c>
      <c r="H126" s="30" t="str">
        <f t="shared" si="14"/>
        <v/>
      </c>
      <c r="I126" s="30" t="e">
        <f t="shared" si="11"/>
        <v>#VALUE!</v>
      </c>
      <c r="J126" s="30">
        <f>SUM($H$14:$H126)</f>
        <v>0</v>
      </c>
      <c r="K126" s="25"/>
      <c r="L126" s="25"/>
    </row>
    <row r="127" spans="1:12" x14ac:dyDescent="0.2">
      <c r="A127" s="28" t="str">
        <f>IF(Values_Entered,A126+1,"")</f>
        <v/>
      </c>
      <c r="B127" s="29" t="str">
        <f t="shared" si="8"/>
        <v/>
      </c>
      <c r="C127" s="30" t="str">
        <f t="shared" si="12"/>
        <v/>
      </c>
      <c r="D127" s="30" t="str">
        <f t="shared" si="15"/>
        <v/>
      </c>
      <c r="E127" s="31" t="e">
        <f t="shared" si="9"/>
        <v>#VALUE!</v>
      </c>
      <c r="F127" s="30" t="e">
        <f t="shared" si="10"/>
        <v>#VALUE!</v>
      </c>
      <c r="G127" s="30" t="str">
        <f t="shared" si="13"/>
        <v/>
      </c>
      <c r="H127" s="30" t="str">
        <f t="shared" si="14"/>
        <v/>
      </c>
      <c r="I127" s="30" t="e">
        <f t="shared" si="11"/>
        <v>#VALUE!</v>
      </c>
      <c r="J127" s="30">
        <f>SUM($H$14:$H127)</f>
        <v>0</v>
      </c>
      <c r="K127" s="25"/>
      <c r="L127" s="25"/>
    </row>
    <row r="128" spans="1:12" x14ac:dyDescent="0.2">
      <c r="A128" s="28" t="str">
        <f>IF(Values_Entered,A127+1,"")</f>
        <v/>
      </c>
      <c r="B128" s="29" t="str">
        <f t="shared" si="8"/>
        <v/>
      </c>
      <c r="C128" s="30" t="str">
        <f t="shared" si="12"/>
        <v/>
      </c>
      <c r="D128" s="30" t="str">
        <f t="shared" si="15"/>
        <v/>
      </c>
      <c r="E128" s="31" t="e">
        <f t="shared" si="9"/>
        <v>#VALUE!</v>
      </c>
      <c r="F128" s="30" t="e">
        <f t="shared" si="10"/>
        <v>#VALUE!</v>
      </c>
      <c r="G128" s="30" t="str">
        <f t="shared" si="13"/>
        <v/>
      </c>
      <c r="H128" s="30" t="str">
        <f t="shared" si="14"/>
        <v/>
      </c>
      <c r="I128" s="30" t="e">
        <f t="shared" si="11"/>
        <v>#VALUE!</v>
      </c>
      <c r="J128" s="30">
        <f>SUM($H$14:$H128)</f>
        <v>0</v>
      </c>
      <c r="K128" s="25"/>
      <c r="L128" s="25"/>
    </row>
    <row r="129" spans="1:12" x14ac:dyDescent="0.2">
      <c r="A129" s="28" t="str">
        <f>IF(Values_Entered,A128+1,"")</f>
        <v/>
      </c>
      <c r="B129" s="29" t="str">
        <f t="shared" si="8"/>
        <v/>
      </c>
      <c r="C129" s="30" t="str">
        <f t="shared" si="12"/>
        <v/>
      </c>
      <c r="D129" s="30" t="str">
        <f t="shared" si="15"/>
        <v/>
      </c>
      <c r="E129" s="31" t="e">
        <f t="shared" si="9"/>
        <v>#VALUE!</v>
      </c>
      <c r="F129" s="30" t="e">
        <f t="shared" si="10"/>
        <v>#VALUE!</v>
      </c>
      <c r="G129" s="30" t="str">
        <f t="shared" si="13"/>
        <v/>
      </c>
      <c r="H129" s="30" t="str">
        <f t="shared" si="14"/>
        <v/>
      </c>
      <c r="I129" s="30" t="e">
        <f t="shared" si="11"/>
        <v>#VALUE!</v>
      </c>
      <c r="J129" s="30">
        <f>SUM($H$14:$H129)</f>
        <v>0</v>
      </c>
      <c r="K129" s="25"/>
      <c r="L129" s="25"/>
    </row>
    <row r="130" spans="1:12" x14ac:dyDescent="0.2">
      <c r="A130" s="28" t="str">
        <f>IF(Values_Entered,A129+1,"")</f>
        <v/>
      </c>
      <c r="B130" s="29" t="str">
        <f t="shared" si="8"/>
        <v/>
      </c>
      <c r="C130" s="30" t="str">
        <f t="shared" si="12"/>
        <v/>
      </c>
      <c r="D130" s="30" t="str">
        <f t="shared" si="15"/>
        <v/>
      </c>
      <c r="E130" s="31" t="e">
        <f t="shared" si="9"/>
        <v>#VALUE!</v>
      </c>
      <c r="F130" s="30" t="e">
        <f t="shared" si="10"/>
        <v>#VALUE!</v>
      </c>
      <c r="G130" s="30" t="str">
        <f t="shared" si="13"/>
        <v/>
      </c>
      <c r="H130" s="30" t="str">
        <f t="shared" si="14"/>
        <v/>
      </c>
      <c r="I130" s="30" t="e">
        <f t="shared" si="11"/>
        <v>#VALUE!</v>
      </c>
      <c r="J130" s="30">
        <f>SUM($H$14:$H130)</f>
        <v>0</v>
      </c>
      <c r="K130" s="25"/>
      <c r="L130" s="25"/>
    </row>
    <row r="131" spans="1:12" x14ac:dyDescent="0.2">
      <c r="A131" s="28" t="str">
        <f>IF(Values_Entered,A130+1,"")</f>
        <v/>
      </c>
      <c r="B131" s="29" t="str">
        <f t="shared" si="8"/>
        <v/>
      </c>
      <c r="C131" s="30" t="str">
        <f t="shared" si="12"/>
        <v/>
      </c>
      <c r="D131" s="30" t="str">
        <f t="shared" si="15"/>
        <v/>
      </c>
      <c r="E131" s="31" t="e">
        <f t="shared" si="9"/>
        <v>#VALUE!</v>
      </c>
      <c r="F131" s="30" t="e">
        <f t="shared" si="10"/>
        <v>#VALUE!</v>
      </c>
      <c r="G131" s="30" t="str">
        <f t="shared" si="13"/>
        <v/>
      </c>
      <c r="H131" s="30" t="str">
        <f t="shared" si="14"/>
        <v/>
      </c>
      <c r="I131" s="30" t="e">
        <f t="shared" si="11"/>
        <v>#VALUE!</v>
      </c>
      <c r="J131" s="30">
        <f>SUM($H$14:$H131)</f>
        <v>0</v>
      </c>
      <c r="K131" s="25"/>
      <c r="L131" s="25"/>
    </row>
    <row r="132" spans="1:12" x14ac:dyDescent="0.2">
      <c r="A132" s="28" t="str">
        <f>IF(Values_Entered,A131+1,"")</f>
        <v/>
      </c>
      <c r="B132" s="29" t="str">
        <f t="shared" si="8"/>
        <v/>
      </c>
      <c r="C132" s="30" t="str">
        <f t="shared" si="12"/>
        <v/>
      </c>
      <c r="D132" s="30" t="str">
        <f t="shared" si="15"/>
        <v/>
      </c>
      <c r="E132" s="31" t="e">
        <f t="shared" si="9"/>
        <v>#VALUE!</v>
      </c>
      <c r="F132" s="30" t="e">
        <f t="shared" si="10"/>
        <v>#VALUE!</v>
      </c>
      <c r="G132" s="30" t="str">
        <f t="shared" si="13"/>
        <v/>
      </c>
      <c r="H132" s="30" t="str">
        <f t="shared" si="14"/>
        <v/>
      </c>
      <c r="I132" s="30" t="e">
        <f t="shared" si="11"/>
        <v>#VALUE!</v>
      </c>
      <c r="J132" s="30">
        <f>SUM($H$14:$H132)</f>
        <v>0</v>
      </c>
      <c r="K132" s="25"/>
      <c r="L132" s="25"/>
    </row>
    <row r="133" spans="1:12" x14ac:dyDescent="0.2">
      <c r="A133" s="28" t="str">
        <f>IF(Values_Entered,A132+1,"")</f>
        <v/>
      </c>
      <c r="B133" s="29" t="str">
        <f t="shared" si="8"/>
        <v/>
      </c>
      <c r="C133" s="30" t="str">
        <f t="shared" si="12"/>
        <v/>
      </c>
      <c r="D133" s="30" t="str">
        <f t="shared" si="15"/>
        <v/>
      </c>
      <c r="E133" s="31" t="e">
        <f t="shared" si="9"/>
        <v>#VALUE!</v>
      </c>
      <c r="F133" s="30" t="e">
        <f t="shared" si="10"/>
        <v>#VALUE!</v>
      </c>
      <c r="G133" s="30" t="str">
        <f t="shared" si="13"/>
        <v/>
      </c>
      <c r="H133" s="30" t="str">
        <f t="shared" si="14"/>
        <v/>
      </c>
      <c r="I133" s="30" t="e">
        <f t="shared" si="11"/>
        <v>#VALUE!</v>
      </c>
      <c r="J133" s="30">
        <f>SUM($H$14:$H133)</f>
        <v>0</v>
      </c>
      <c r="K133" s="25"/>
      <c r="L133" s="25"/>
    </row>
    <row r="134" spans="1:12" x14ac:dyDescent="0.2">
      <c r="A134" s="28" t="str">
        <f>IF(Values_Entered,A133+1,"")</f>
        <v/>
      </c>
      <c r="B134" s="29" t="str">
        <f t="shared" si="8"/>
        <v/>
      </c>
      <c r="C134" s="30" t="str">
        <f t="shared" si="12"/>
        <v/>
      </c>
      <c r="D134" s="30" t="str">
        <f t="shared" si="15"/>
        <v/>
      </c>
      <c r="E134" s="31" t="e">
        <f t="shared" si="9"/>
        <v>#VALUE!</v>
      </c>
      <c r="F134" s="30" t="e">
        <f t="shared" si="10"/>
        <v>#VALUE!</v>
      </c>
      <c r="G134" s="30" t="str">
        <f t="shared" si="13"/>
        <v/>
      </c>
      <c r="H134" s="30" t="str">
        <f t="shared" si="14"/>
        <v/>
      </c>
      <c r="I134" s="30" t="e">
        <f t="shared" si="11"/>
        <v>#VALUE!</v>
      </c>
      <c r="J134" s="30">
        <f>SUM($H$14:$H134)</f>
        <v>0</v>
      </c>
      <c r="K134" s="25"/>
      <c r="L134" s="25"/>
    </row>
    <row r="135" spans="1:12" x14ac:dyDescent="0.2">
      <c r="A135" s="28" t="str">
        <f>IF(Values_Entered,A134+1,"")</f>
        <v/>
      </c>
      <c r="B135" s="29" t="str">
        <f t="shared" si="8"/>
        <v/>
      </c>
      <c r="C135" s="30" t="str">
        <f t="shared" si="12"/>
        <v/>
      </c>
      <c r="D135" s="30" t="str">
        <f t="shared" si="15"/>
        <v/>
      </c>
      <c r="E135" s="31" t="e">
        <f t="shared" si="9"/>
        <v>#VALUE!</v>
      </c>
      <c r="F135" s="30" t="e">
        <f t="shared" si="10"/>
        <v>#VALUE!</v>
      </c>
      <c r="G135" s="30" t="str">
        <f t="shared" si="13"/>
        <v/>
      </c>
      <c r="H135" s="30" t="str">
        <f t="shared" si="14"/>
        <v/>
      </c>
      <c r="I135" s="30" t="e">
        <f t="shared" si="11"/>
        <v>#VALUE!</v>
      </c>
      <c r="J135" s="30">
        <f>SUM($H$14:$H135)</f>
        <v>0</v>
      </c>
      <c r="K135" s="25"/>
      <c r="L135" s="25"/>
    </row>
    <row r="136" spans="1:12" x14ac:dyDescent="0.2">
      <c r="A136" s="28" t="str">
        <f>IF(Values_Entered,A135+1,"")</f>
        <v/>
      </c>
      <c r="B136" s="29" t="str">
        <f t="shared" si="8"/>
        <v/>
      </c>
      <c r="C136" s="30" t="str">
        <f t="shared" si="12"/>
        <v/>
      </c>
      <c r="D136" s="30" t="str">
        <f t="shared" si="15"/>
        <v/>
      </c>
      <c r="E136" s="31" t="e">
        <f t="shared" si="9"/>
        <v>#VALUE!</v>
      </c>
      <c r="F136" s="30" t="e">
        <f t="shared" si="10"/>
        <v>#VALUE!</v>
      </c>
      <c r="G136" s="30" t="str">
        <f t="shared" si="13"/>
        <v/>
      </c>
      <c r="H136" s="30" t="str">
        <f t="shared" si="14"/>
        <v/>
      </c>
      <c r="I136" s="30" t="e">
        <f t="shared" si="11"/>
        <v>#VALUE!</v>
      </c>
      <c r="J136" s="30">
        <f>SUM($H$14:$H136)</f>
        <v>0</v>
      </c>
      <c r="K136" s="25"/>
      <c r="L136" s="25"/>
    </row>
    <row r="137" spans="1:12" x14ac:dyDescent="0.2">
      <c r="A137" s="28" t="str">
        <f>IF(Values_Entered,A136+1,"")</f>
        <v/>
      </c>
      <c r="B137" s="29" t="str">
        <f t="shared" si="8"/>
        <v/>
      </c>
      <c r="C137" s="30" t="str">
        <f t="shared" si="12"/>
        <v/>
      </c>
      <c r="D137" s="30" t="str">
        <f t="shared" si="15"/>
        <v/>
      </c>
      <c r="E137" s="31" t="e">
        <f t="shared" si="9"/>
        <v>#VALUE!</v>
      </c>
      <c r="F137" s="30" t="e">
        <f t="shared" si="10"/>
        <v>#VALUE!</v>
      </c>
      <c r="G137" s="30" t="str">
        <f t="shared" si="13"/>
        <v/>
      </c>
      <c r="H137" s="30" t="str">
        <f t="shared" si="14"/>
        <v/>
      </c>
      <c r="I137" s="30" t="e">
        <f t="shared" si="11"/>
        <v>#VALUE!</v>
      </c>
      <c r="J137" s="30">
        <f>SUM($H$14:$H137)</f>
        <v>0</v>
      </c>
      <c r="K137" s="25"/>
      <c r="L137" s="25"/>
    </row>
    <row r="138" spans="1:12" x14ac:dyDescent="0.2">
      <c r="A138" s="28" t="str">
        <f>IF(Values_Entered,A137+1,"")</f>
        <v/>
      </c>
      <c r="B138" s="29" t="str">
        <f t="shared" si="8"/>
        <v/>
      </c>
      <c r="C138" s="30" t="str">
        <f t="shared" si="12"/>
        <v/>
      </c>
      <c r="D138" s="30" t="str">
        <f t="shared" si="15"/>
        <v/>
      </c>
      <c r="E138" s="31" t="e">
        <f t="shared" si="9"/>
        <v>#VALUE!</v>
      </c>
      <c r="F138" s="30" t="e">
        <f t="shared" si="10"/>
        <v>#VALUE!</v>
      </c>
      <c r="G138" s="30" t="str">
        <f t="shared" si="13"/>
        <v/>
      </c>
      <c r="H138" s="30" t="str">
        <f t="shared" si="14"/>
        <v/>
      </c>
      <c r="I138" s="30" t="e">
        <f t="shared" si="11"/>
        <v>#VALUE!</v>
      </c>
      <c r="J138" s="30">
        <f>SUM($H$14:$H138)</f>
        <v>0</v>
      </c>
      <c r="K138" s="25"/>
      <c r="L138" s="25"/>
    </row>
    <row r="139" spans="1:12" x14ac:dyDescent="0.2">
      <c r="A139" s="28" t="str">
        <f>IF(Values_Entered,A138+1,"")</f>
        <v/>
      </c>
      <c r="B139" s="29" t="str">
        <f t="shared" si="8"/>
        <v/>
      </c>
      <c r="C139" s="30" t="str">
        <f t="shared" si="12"/>
        <v/>
      </c>
      <c r="D139" s="30" t="str">
        <f t="shared" si="15"/>
        <v/>
      </c>
      <c r="E139" s="31" t="e">
        <f t="shared" si="9"/>
        <v>#VALUE!</v>
      </c>
      <c r="F139" s="30" t="e">
        <f t="shared" si="10"/>
        <v>#VALUE!</v>
      </c>
      <c r="G139" s="30" t="str">
        <f t="shared" si="13"/>
        <v/>
      </c>
      <c r="H139" s="30" t="str">
        <f t="shared" si="14"/>
        <v/>
      </c>
      <c r="I139" s="30" t="e">
        <f t="shared" si="11"/>
        <v>#VALUE!</v>
      </c>
      <c r="J139" s="30">
        <f>SUM($H$14:$H139)</f>
        <v>0</v>
      </c>
      <c r="K139" s="25"/>
      <c r="L139" s="25"/>
    </row>
    <row r="140" spans="1:12" x14ac:dyDescent="0.2">
      <c r="A140" s="28" t="str">
        <f>IF(Values_Entered,A139+1,"")</f>
        <v/>
      </c>
      <c r="B140" s="29" t="str">
        <f t="shared" si="8"/>
        <v/>
      </c>
      <c r="C140" s="30" t="str">
        <f t="shared" si="12"/>
        <v/>
      </c>
      <c r="D140" s="30" t="str">
        <f t="shared" si="15"/>
        <v/>
      </c>
      <c r="E140" s="31" t="e">
        <f t="shared" si="9"/>
        <v>#VALUE!</v>
      </c>
      <c r="F140" s="30" t="e">
        <f t="shared" si="10"/>
        <v>#VALUE!</v>
      </c>
      <c r="G140" s="30" t="str">
        <f t="shared" si="13"/>
        <v/>
      </c>
      <c r="H140" s="30" t="str">
        <f t="shared" si="14"/>
        <v/>
      </c>
      <c r="I140" s="30" t="e">
        <f t="shared" si="11"/>
        <v>#VALUE!</v>
      </c>
      <c r="J140" s="30">
        <f>SUM($H$14:$H140)</f>
        <v>0</v>
      </c>
      <c r="K140" s="25"/>
      <c r="L140" s="25"/>
    </row>
    <row r="141" spans="1:12" x14ac:dyDescent="0.2">
      <c r="A141" s="28" t="str">
        <f>IF(Values_Entered,A140+1,"")</f>
        <v/>
      </c>
      <c r="B141" s="29" t="str">
        <f t="shared" si="8"/>
        <v/>
      </c>
      <c r="C141" s="30" t="str">
        <f t="shared" si="12"/>
        <v/>
      </c>
      <c r="D141" s="30" t="str">
        <f t="shared" si="15"/>
        <v/>
      </c>
      <c r="E141" s="31" t="e">
        <f t="shared" si="9"/>
        <v>#VALUE!</v>
      </c>
      <c r="F141" s="30" t="e">
        <f t="shared" si="10"/>
        <v>#VALUE!</v>
      </c>
      <c r="G141" s="30" t="str">
        <f t="shared" si="13"/>
        <v/>
      </c>
      <c r="H141" s="30" t="str">
        <f t="shared" si="14"/>
        <v/>
      </c>
      <c r="I141" s="30" t="e">
        <f t="shared" si="11"/>
        <v>#VALUE!</v>
      </c>
      <c r="J141" s="30">
        <f>SUM($H$14:$H141)</f>
        <v>0</v>
      </c>
      <c r="K141" s="25"/>
      <c r="L141" s="25"/>
    </row>
    <row r="142" spans="1:12" x14ac:dyDescent="0.2">
      <c r="A142" s="28" t="str">
        <f>IF(Values_Entered,A141+1,"")</f>
        <v/>
      </c>
      <c r="B142" s="29" t="str">
        <f t="shared" ref="B142:B205" si="16">IF(Pay_Num&lt;&gt;"",DATE(YEAR(Loan_Start),MONTH(Loan_Start)+(Pay_Num)*12/Num_Pmt_Per_Year,DAY(Loan_Start)),"")</f>
        <v/>
      </c>
      <c r="C142" s="30" t="str">
        <f t="shared" si="12"/>
        <v/>
      </c>
      <c r="D142" s="30" t="str">
        <f t="shared" si="15"/>
        <v/>
      </c>
      <c r="E142" s="31" t="e">
        <f t="shared" ref="E142:E205" si="17">IF(AND(Pay_Num&lt;&gt;"",Sched_Pay+Scheduled_Extra_Payments&lt;Beg_Bal),Scheduled_Extra_Payments,IF(AND(Pay_Num&lt;&gt;"",Beg_Bal-Sched_Pay&gt;0),Beg_Bal-Sched_Pay,IF(Pay_Num&lt;&gt;"",0,"")))</f>
        <v>#VALUE!</v>
      </c>
      <c r="F142" s="30" t="e">
        <f t="shared" ref="F142:F205" si="18">IF(AND(Pay_Num&lt;&gt;"",Sched_Pay+Extra_Pay&lt;Beg_Bal),Sched_Pay+Extra_Pay,IF(Pay_Num&lt;&gt;"",Beg_Bal,""))</f>
        <v>#VALUE!</v>
      </c>
      <c r="G142" s="30" t="str">
        <f t="shared" si="13"/>
        <v/>
      </c>
      <c r="H142" s="30" t="str">
        <f t="shared" si="14"/>
        <v/>
      </c>
      <c r="I142" s="30" t="e">
        <f t="shared" ref="I142:I205" si="19">IF(AND(Pay_Num&lt;&gt;"",Sched_Pay+Extra_Pay&lt;Beg_Bal),Beg_Bal-Princ,IF(Pay_Num&lt;&gt;"",0,""))</f>
        <v>#VALUE!</v>
      </c>
      <c r="J142" s="30">
        <f>SUM($H$14:$H142)</f>
        <v>0</v>
      </c>
      <c r="K142" s="25"/>
      <c r="L142" s="25"/>
    </row>
    <row r="143" spans="1:12" x14ac:dyDescent="0.2">
      <c r="A143" s="28" t="str">
        <f>IF(Values_Entered,A142+1,"")</f>
        <v/>
      </c>
      <c r="B143" s="29" t="str">
        <f t="shared" si="16"/>
        <v/>
      </c>
      <c r="C143" s="30" t="str">
        <f t="shared" ref="C143:C206" si="20">IF(Pay_Num&lt;&gt;"",I142,"")</f>
        <v/>
      </c>
      <c r="D143" s="30" t="str">
        <f t="shared" si="15"/>
        <v/>
      </c>
      <c r="E143" s="31" t="e">
        <f t="shared" si="17"/>
        <v>#VALUE!</v>
      </c>
      <c r="F143" s="30" t="e">
        <f t="shared" si="18"/>
        <v>#VALUE!</v>
      </c>
      <c r="G143" s="30" t="str">
        <f t="shared" ref="G143:G206" si="21">IF(Pay_Num&lt;&gt;"",Total_Pay-Int,"")</f>
        <v/>
      </c>
      <c r="H143" s="30" t="str">
        <f t="shared" ref="H143:H206" si="22">IF(Pay_Num&lt;&gt;"",Beg_Bal*Interest_Rate/Num_Pmt_Per_Year,"")</f>
        <v/>
      </c>
      <c r="I143" s="30" t="e">
        <f t="shared" si="19"/>
        <v>#VALUE!</v>
      </c>
      <c r="J143" s="30">
        <f>SUM($H$14:$H143)</f>
        <v>0</v>
      </c>
      <c r="K143" s="25"/>
      <c r="L143" s="25"/>
    </row>
    <row r="144" spans="1:12" x14ac:dyDescent="0.2">
      <c r="A144" s="28" t="str">
        <f>IF(Values_Entered,A143+1,"")</f>
        <v/>
      </c>
      <c r="B144" s="29" t="str">
        <f t="shared" si="16"/>
        <v/>
      </c>
      <c r="C144" s="30" t="str">
        <f t="shared" si="20"/>
        <v/>
      </c>
      <c r="D144" s="30" t="str">
        <f t="shared" ref="D144:D207" si="23">IF(Pay_Num&lt;&gt;"",Scheduled_Monthly_Payment,"")</f>
        <v/>
      </c>
      <c r="E144" s="31" t="e">
        <f t="shared" si="17"/>
        <v>#VALUE!</v>
      </c>
      <c r="F144" s="30" t="e">
        <f t="shared" si="18"/>
        <v>#VALUE!</v>
      </c>
      <c r="G144" s="30" t="str">
        <f t="shared" si="21"/>
        <v/>
      </c>
      <c r="H144" s="30" t="str">
        <f t="shared" si="22"/>
        <v/>
      </c>
      <c r="I144" s="30" t="e">
        <f t="shared" si="19"/>
        <v>#VALUE!</v>
      </c>
      <c r="J144" s="30">
        <f>SUM($H$14:$H144)</f>
        <v>0</v>
      </c>
      <c r="K144" s="25"/>
      <c r="L144" s="25"/>
    </row>
    <row r="145" spans="1:12" x14ac:dyDescent="0.2">
      <c r="A145" s="28" t="str">
        <f>IF(Values_Entered,A144+1,"")</f>
        <v/>
      </c>
      <c r="B145" s="29" t="str">
        <f t="shared" si="16"/>
        <v/>
      </c>
      <c r="C145" s="30" t="str">
        <f t="shared" si="20"/>
        <v/>
      </c>
      <c r="D145" s="30" t="str">
        <f t="shared" si="23"/>
        <v/>
      </c>
      <c r="E145" s="31" t="e">
        <f t="shared" si="17"/>
        <v>#VALUE!</v>
      </c>
      <c r="F145" s="30" t="e">
        <f t="shared" si="18"/>
        <v>#VALUE!</v>
      </c>
      <c r="G145" s="30" t="str">
        <f t="shared" si="21"/>
        <v/>
      </c>
      <c r="H145" s="30" t="str">
        <f t="shared" si="22"/>
        <v/>
      </c>
      <c r="I145" s="30" t="e">
        <f t="shared" si="19"/>
        <v>#VALUE!</v>
      </c>
      <c r="J145" s="30">
        <f>SUM($H$14:$H145)</f>
        <v>0</v>
      </c>
      <c r="K145" s="25"/>
      <c r="L145" s="25"/>
    </row>
    <row r="146" spans="1:12" x14ac:dyDescent="0.2">
      <c r="A146" s="28" t="str">
        <f>IF(Values_Entered,A145+1,"")</f>
        <v/>
      </c>
      <c r="B146" s="29" t="str">
        <f t="shared" si="16"/>
        <v/>
      </c>
      <c r="C146" s="30" t="str">
        <f t="shared" si="20"/>
        <v/>
      </c>
      <c r="D146" s="30" t="str">
        <f t="shared" si="23"/>
        <v/>
      </c>
      <c r="E146" s="31" t="e">
        <f t="shared" si="17"/>
        <v>#VALUE!</v>
      </c>
      <c r="F146" s="30" t="e">
        <f t="shared" si="18"/>
        <v>#VALUE!</v>
      </c>
      <c r="G146" s="30" t="str">
        <f t="shared" si="21"/>
        <v/>
      </c>
      <c r="H146" s="30" t="str">
        <f t="shared" si="22"/>
        <v/>
      </c>
      <c r="I146" s="30" t="e">
        <f t="shared" si="19"/>
        <v>#VALUE!</v>
      </c>
      <c r="J146" s="30">
        <f>SUM($H$14:$H146)</f>
        <v>0</v>
      </c>
      <c r="K146" s="25"/>
      <c r="L146" s="25"/>
    </row>
    <row r="147" spans="1:12" x14ac:dyDescent="0.2">
      <c r="A147" s="28" t="str">
        <f>IF(Values_Entered,A146+1,"")</f>
        <v/>
      </c>
      <c r="B147" s="29" t="str">
        <f t="shared" si="16"/>
        <v/>
      </c>
      <c r="C147" s="30" t="str">
        <f t="shared" si="20"/>
        <v/>
      </c>
      <c r="D147" s="30" t="str">
        <f t="shared" si="23"/>
        <v/>
      </c>
      <c r="E147" s="31" t="e">
        <f t="shared" si="17"/>
        <v>#VALUE!</v>
      </c>
      <c r="F147" s="30" t="e">
        <f t="shared" si="18"/>
        <v>#VALUE!</v>
      </c>
      <c r="G147" s="30" t="str">
        <f t="shared" si="21"/>
        <v/>
      </c>
      <c r="H147" s="30" t="str">
        <f t="shared" si="22"/>
        <v/>
      </c>
      <c r="I147" s="30" t="e">
        <f t="shared" si="19"/>
        <v>#VALUE!</v>
      </c>
      <c r="J147" s="30">
        <f>SUM($H$14:$H147)</f>
        <v>0</v>
      </c>
      <c r="K147" s="25"/>
      <c r="L147" s="25"/>
    </row>
    <row r="148" spans="1:12" x14ac:dyDescent="0.2">
      <c r="A148" s="28" t="str">
        <f>IF(Values_Entered,A147+1,"")</f>
        <v/>
      </c>
      <c r="B148" s="29" t="str">
        <f t="shared" si="16"/>
        <v/>
      </c>
      <c r="C148" s="30" t="str">
        <f t="shared" si="20"/>
        <v/>
      </c>
      <c r="D148" s="30" t="str">
        <f t="shared" si="23"/>
        <v/>
      </c>
      <c r="E148" s="31" t="e">
        <f t="shared" si="17"/>
        <v>#VALUE!</v>
      </c>
      <c r="F148" s="30" t="e">
        <f t="shared" si="18"/>
        <v>#VALUE!</v>
      </c>
      <c r="G148" s="30" t="str">
        <f t="shared" si="21"/>
        <v/>
      </c>
      <c r="H148" s="30" t="str">
        <f t="shared" si="22"/>
        <v/>
      </c>
      <c r="I148" s="30" t="e">
        <f t="shared" si="19"/>
        <v>#VALUE!</v>
      </c>
      <c r="J148" s="30">
        <f>SUM($H$14:$H148)</f>
        <v>0</v>
      </c>
      <c r="K148" s="25"/>
      <c r="L148" s="25"/>
    </row>
    <row r="149" spans="1:12" x14ac:dyDescent="0.2">
      <c r="A149" s="28" t="str">
        <f>IF(Values_Entered,A148+1,"")</f>
        <v/>
      </c>
      <c r="B149" s="29" t="str">
        <f t="shared" si="16"/>
        <v/>
      </c>
      <c r="C149" s="30" t="str">
        <f t="shared" si="20"/>
        <v/>
      </c>
      <c r="D149" s="30" t="str">
        <f t="shared" si="23"/>
        <v/>
      </c>
      <c r="E149" s="31" t="e">
        <f t="shared" si="17"/>
        <v>#VALUE!</v>
      </c>
      <c r="F149" s="30" t="e">
        <f t="shared" si="18"/>
        <v>#VALUE!</v>
      </c>
      <c r="G149" s="30" t="str">
        <f t="shared" si="21"/>
        <v/>
      </c>
      <c r="H149" s="30" t="str">
        <f t="shared" si="22"/>
        <v/>
      </c>
      <c r="I149" s="30" t="e">
        <f t="shared" si="19"/>
        <v>#VALUE!</v>
      </c>
      <c r="J149" s="30">
        <f>SUM($H$14:$H149)</f>
        <v>0</v>
      </c>
      <c r="K149" s="25"/>
      <c r="L149" s="25"/>
    </row>
    <row r="150" spans="1:12" x14ac:dyDescent="0.2">
      <c r="A150" s="28" t="str">
        <f>IF(Values_Entered,A149+1,"")</f>
        <v/>
      </c>
      <c r="B150" s="29" t="str">
        <f t="shared" si="16"/>
        <v/>
      </c>
      <c r="C150" s="30" t="str">
        <f t="shared" si="20"/>
        <v/>
      </c>
      <c r="D150" s="30" t="str">
        <f t="shared" si="23"/>
        <v/>
      </c>
      <c r="E150" s="31" t="e">
        <f t="shared" si="17"/>
        <v>#VALUE!</v>
      </c>
      <c r="F150" s="30" t="e">
        <f t="shared" si="18"/>
        <v>#VALUE!</v>
      </c>
      <c r="G150" s="30" t="str">
        <f t="shared" si="21"/>
        <v/>
      </c>
      <c r="H150" s="30" t="str">
        <f t="shared" si="22"/>
        <v/>
      </c>
      <c r="I150" s="30" t="e">
        <f t="shared" si="19"/>
        <v>#VALUE!</v>
      </c>
      <c r="J150" s="30">
        <f>SUM($H$14:$H150)</f>
        <v>0</v>
      </c>
      <c r="K150" s="25"/>
      <c r="L150" s="25"/>
    </row>
    <row r="151" spans="1:12" x14ac:dyDescent="0.2">
      <c r="A151" s="28" t="str">
        <f>IF(Values_Entered,A150+1,"")</f>
        <v/>
      </c>
      <c r="B151" s="29" t="str">
        <f t="shared" si="16"/>
        <v/>
      </c>
      <c r="C151" s="30" t="str">
        <f t="shared" si="20"/>
        <v/>
      </c>
      <c r="D151" s="30" t="str">
        <f t="shared" si="23"/>
        <v/>
      </c>
      <c r="E151" s="31" t="e">
        <f t="shared" si="17"/>
        <v>#VALUE!</v>
      </c>
      <c r="F151" s="30" t="e">
        <f t="shared" si="18"/>
        <v>#VALUE!</v>
      </c>
      <c r="G151" s="30" t="str">
        <f t="shared" si="21"/>
        <v/>
      </c>
      <c r="H151" s="30" t="str">
        <f t="shared" si="22"/>
        <v/>
      </c>
      <c r="I151" s="30" t="e">
        <f t="shared" si="19"/>
        <v>#VALUE!</v>
      </c>
      <c r="J151" s="30">
        <f>SUM($H$14:$H151)</f>
        <v>0</v>
      </c>
      <c r="K151" s="25"/>
      <c r="L151" s="25"/>
    </row>
    <row r="152" spans="1:12" x14ac:dyDescent="0.2">
      <c r="A152" s="28" t="str">
        <f>IF(Values_Entered,A151+1,"")</f>
        <v/>
      </c>
      <c r="B152" s="29" t="str">
        <f t="shared" si="16"/>
        <v/>
      </c>
      <c r="C152" s="30" t="str">
        <f t="shared" si="20"/>
        <v/>
      </c>
      <c r="D152" s="30" t="str">
        <f t="shared" si="23"/>
        <v/>
      </c>
      <c r="E152" s="31" t="e">
        <f t="shared" si="17"/>
        <v>#VALUE!</v>
      </c>
      <c r="F152" s="30" t="e">
        <f t="shared" si="18"/>
        <v>#VALUE!</v>
      </c>
      <c r="G152" s="30" t="str">
        <f t="shared" si="21"/>
        <v/>
      </c>
      <c r="H152" s="30" t="str">
        <f t="shared" si="22"/>
        <v/>
      </c>
      <c r="I152" s="30" t="e">
        <f t="shared" si="19"/>
        <v>#VALUE!</v>
      </c>
      <c r="J152" s="30">
        <f>SUM($H$14:$H152)</f>
        <v>0</v>
      </c>
      <c r="K152" s="25"/>
      <c r="L152" s="25"/>
    </row>
    <row r="153" spans="1:12" x14ac:dyDescent="0.2">
      <c r="A153" s="28" t="str">
        <f>IF(Values_Entered,A152+1,"")</f>
        <v/>
      </c>
      <c r="B153" s="29" t="str">
        <f t="shared" si="16"/>
        <v/>
      </c>
      <c r="C153" s="30" t="str">
        <f t="shared" si="20"/>
        <v/>
      </c>
      <c r="D153" s="30" t="str">
        <f t="shared" si="23"/>
        <v/>
      </c>
      <c r="E153" s="31" t="e">
        <f t="shared" si="17"/>
        <v>#VALUE!</v>
      </c>
      <c r="F153" s="30" t="e">
        <f t="shared" si="18"/>
        <v>#VALUE!</v>
      </c>
      <c r="G153" s="30" t="str">
        <f t="shared" si="21"/>
        <v/>
      </c>
      <c r="H153" s="30" t="str">
        <f t="shared" si="22"/>
        <v/>
      </c>
      <c r="I153" s="30" t="e">
        <f t="shared" si="19"/>
        <v>#VALUE!</v>
      </c>
      <c r="J153" s="30">
        <f>SUM($H$14:$H153)</f>
        <v>0</v>
      </c>
      <c r="K153" s="25"/>
      <c r="L153" s="25"/>
    </row>
    <row r="154" spans="1:12" x14ac:dyDescent="0.2">
      <c r="A154" s="28" t="str">
        <f>IF(Values_Entered,A153+1,"")</f>
        <v/>
      </c>
      <c r="B154" s="29" t="str">
        <f t="shared" si="16"/>
        <v/>
      </c>
      <c r="C154" s="30" t="str">
        <f t="shared" si="20"/>
        <v/>
      </c>
      <c r="D154" s="30" t="str">
        <f t="shared" si="23"/>
        <v/>
      </c>
      <c r="E154" s="31" t="e">
        <f t="shared" si="17"/>
        <v>#VALUE!</v>
      </c>
      <c r="F154" s="30" t="e">
        <f t="shared" si="18"/>
        <v>#VALUE!</v>
      </c>
      <c r="G154" s="30" t="str">
        <f t="shared" si="21"/>
        <v/>
      </c>
      <c r="H154" s="30" t="str">
        <f t="shared" si="22"/>
        <v/>
      </c>
      <c r="I154" s="30" t="e">
        <f t="shared" si="19"/>
        <v>#VALUE!</v>
      </c>
      <c r="J154" s="30">
        <f>SUM($H$14:$H154)</f>
        <v>0</v>
      </c>
      <c r="K154" s="25"/>
      <c r="L154" s="25"/>
    </row>
    <row r="155" spans="1:12" x14ac:dyDescent="0.2">
      <c r="A155" s="28" t="str">
        <f>IF(Values_Entered,A154+1,"")</f>
        <v/>
      </c>
      <c r="B155" s="29" t="str">
        <f t="shared" si="16"/>
        <v/>
      </c>
      <c r="C155" s="30" t="str">
        <f t="shared" si="20"/>
        <v/>
      </c>
      <c r="D155" s="30" t="str">
        <f t="shared" si="23"/>
        <v/>
      </c>
      <c r="E155" s="31" t="e">
        <f t="shared" si="17"/>
        <v>#VALUE!</v>
      </c>
      <c r="F155" s="30" t="e">
        <f t="shared" si="18"/>
        <v>#VALUE!</v>
      </c>
      <c r="G155" s="30" t="str">
        <f t="shared" si="21"/>
        <v/>
      </c>
      <c r="H155" s="30" t="str">
        <f t="shared" si="22"/>
        <v/>
      </c>
      <c r="I155" s="30" t="e">
        <f t="shared" si="19"/>
        <v>#VALUE!</v>
      </c>
      <c r="J155" s="30">
        <f>SUM($H$14:$H155)</f>
        <v>0</v>
      </c>
      <c r="K155" s="25"/>
      <c r="L155" s="25"/>
    </row>
    <row r="156" spans="1:12" x14ac:dyDescent="0.2">
      <c r="A156" s="28" t="str">
        <f>IF(Values_Entered,A155+1,"")</f>
        <v/>
      </c>
      <c r="B156" s="29" t="str">
        <f t="shared" si="16"/>
        <v/>
      </c>
      <c r="C156" s="30" t="str">
        <f t="shared" si="20"/>
        <v/>
      </c>
      <c r="D156" s="30" t="str">
        <f t="shared" si="23"/>
        <v/>
      </c>
      <c r="E156" s="31" t="e">
        <f t="shared" si="17"/>
        <v>#VALUE!</v>
      </c>
      <c r="F156" s="30" t="e">
        <f t="shared" si="18"/>
        <v>#VALUE!</v>
      </c>
      <c r="G156" s="30" t="str">
        <f t="shared" si="21"/>
        <v/>
      </c>
      <c r="H156" s="30" t="str">
        <f t="shared" si="22"/>
        <v/>
      </c>
      <c r="I156" s="30" t="e">
        <f t="shared" si="19"/>
        <v>#VALUE!</v>
      </c>
      <c r="J156" s="30">
        <f>SUM($H$14:$H156)</f>
        <v>0</v>
      </c>
      <c r="K156" s="25"/>
      <c r="L156" s="25"/>
    </row>
    <row r="157" spans="1:12" x14ac:dyDescent="0.2">
      <c r="A157" s="28" t="str">
        <f>IF(Values_Entered,A156+1,"")</f>
        <v/>
      </c>
      <c r="B157" s="29" t="str">
        <f t="shared" si="16"/>
        <v/>
      </c>
      <c r="C157" s="30" t="str">
        <f t="shared" si="20"/>
        <v/>
      </c>
      <c r="D157" s="30" t="str">
        <f t="shared" si="23"/>
        <v/>
      </c>
      <c r="E157" s="31" t="e">
        <f t="shared" si="17"/>
        <v>#VALUE!</v>
      </c>
      <c r="F157" s="30" t="e">
        <f t="shared" si="18"/>
        <v>#VALUE!</v>
      </c>
      <c r="G157" s="30" t="str">
        <f t="shared" si="21"/>
        <v/>
      </c>
      <c r="H157" s="30" t="str">
        <f t="shared" si="22"/>
        <v/>
      </c>
      <c r="I157" s="30" t="e">
        <f t="shared" si="19"/>
        <v>#VALUE!</v>
      </c>
      <c r="J157" s="30">
        <f>SUM($H$14:$H157)</f>
        <v>0</v>
      </c>
      <c r="K157" s="25"/>
      <c r="L157" s="25"/>
    </row>
    <row r="158" spans="1:12" x14ac:dyDescent="0.2">
      <c r="A158" s="28" t="str">
        <f>IF(Values_Entered,A157+1,"")</f>
        <v/>
      </c>
      <c r="B158" s="29" t="str">
        <f t="shared" si="16"/>
        <v/>
      </c>
      <c r="C158" s="30" t="str">
        <f t="shared" si="20"/>
        <v/>
      </c>
      <c r="D158" s="30" t="str">
        <f t="shared" si="23"/>
        <v/>
      </c>
      <c r="E158" s="31" t="e">
        <f t="shared" si="17"/>
        <v>#VALUE!</v>
      </c>
      <c r="F158" s="30" t="e">
        <f t="shared" si="18"/>
        <v>#VALUE!</v>
      </c>
      <c r="G158" s="30" t="str">
        <f t="shared" si="21"/>
        <v/>
      </c>
      <c r="H158" s="30" t="str">
        <f t="shared" si="22"/>
        <v/>
      </c>
      <c r="I158" s="30" t="e">
        <f t="shared" si="19"/>
        <v>#VALUE!</v>
      </c>
      <c r="J158" s="30">
        <f>SUM($H$14:$H158)</f>
        <v>0</v>
      </c>
      <c r="K158" s="25"/>
      <c r="L158" s="25"/>
    </row>
    <row r="159" spans="1:12" x14ac:dyDescent="0.2">
      <c r="A159" s="28" t="str">
        <f>IF(Values_Entered,A158+1,"")</f>
        <v/>
      </c>
      <c r="B159" s="29" t="str">
        <f t="shared" si="16"/>
        <v/>
      </c>
      <c r="C159" s="30" t="str">
        <f t="shared" si="20"/>
        <v/>
      </c>
      <c r="D159" s="30" t="str">
        <f t="shared" si="23"/>
        <v/>
      </c>
      <c r="E159" s="31" t="e">
        <f t="shared" si="17"/>
        <v>#VALUE!</v>
      </c>
      <c r="F159" s="30" t="e">
        <f t="shared" si="18"/>
        <v>#VALUE!</v>
      </c>
      <c r="G159" s="30" t="str">
        <f t="shared" si="21"/>
        <v/>
      </c>
      <c r="H159" s="30" t="str">
        <f t="shared" si="22"/>
        <v/>
      </c>
      <c r="I159" s="30" t="e">
        <f t="shared" si="19"/>
        <v>#VALUE!</v>
      </c>
      <c r="J159" s="30">
        <f>SUM($H$14:$H159)</f>
        <v>0</v>
      </c>
      <c r="K159" s="25"/>
      <c r="L159" s="25"/>
    </row>
    <row r="160" spans="1:12" x14ac:dyDescent="0.2">
      <c r="A160" s="28" t="str">
        <f>IF(Values_Entered,A159+1,"")</f>
        <v/>
      </c>
      <c r="B160" s="29" t="str">
        <f t="shared" si="16"/>
        <v/>
      </c>
      <c r="C160" s="30" t="str">
        <f t="shared" si="20"/>
        <v/>
      </c>
      <c r="D160" s="30" t="str">
        <f t="shared" si="23"/>
        <v/>
      </c>
      <c r="E160" s="31" t="e">
        <f t="shared" si="17"/>
        <v>#VALUE!</v>
      </c>
      <c r="F160" s="30" t="e">
        <f t="shared" si="18"/>
        <v>#VALUE!</v>
      </c>
      <c r="G160" s="30" t="str">
        <f t="shared" si="21"/>
        <v/>
      </c>
      <c r="H160" s="30" t="str">
        <f t="shared" si="22"/>
        <v/>
      </c>
      <c r="I160" s="30" t="e">
        <f t="shared" si="19"/>
        <v>#VALUE!</v>
      </c>
      <c r="J160" s="30">
        <f>SUM($H$14:$H160)</f>
        <v>0</v>
      </c>
      <c r="K160" s="25"/>
      <c r="L160" s="25"/>
    </row>
    <row r="161" spans="1:12" x14ac:dyDescent="0.2">
      <c r="A161" s="28" t="str">
        <f>IF(Values_Entered,A160+1,"")</f>
        <v/>
      </c>
      <c r="B161" s="29" t="str">
        <f t="shared" si="16"/>
        <v/>
      </c>
      <c r="C161" s="30" t="str">
        <f t="shared" si="20"/>
        <v/>
      </c>
      <c r="D161" s="30" t="str">
        <f t="shared" si="23"/>
        <v/>
      </c>
      <c r="E161" s="31" t="e">
        <f t="shared" si="17"/>
        <v>#VALUE!</v>
      </c>
      <c r="F161" s="30" t="e">
        <f t="shared" si="18"/>
        <v>#VALUE!</v>
      </c>
      <c r="G161" s="30" t="str">
        <f t="shared" si="21"/>
        <v/>
      </c>
      <c r="H161" s="30" t="str">
        <f t="shared" si="22"/>
        <v/>
      </c>
      <c r="I161" s="30" t="e">
        <f t="shared" si="19"/>
        <v>#VALUE!</v>
      </c>
      <c r="J161" s="30">
        <f>SUM($H$14:$H161)</f>
        <v>0</v>
      </c>
      <c r="K161" s="25"/>
      <c r="L161" s="25"/>
    </row>
    <row r="162" spans="1:12" x14ac:dyDescent="0.2">
      <c r="A162" s="28" t="str">
        <f>IF(Values_Entered,A161+1,"")</f>
        <v/>
      </c>
      <c r="B162" s="29" t="str">
        <f t="shared" si="16"/>
        <v/>
      </c>
      <c r="C162" s="30" t="str">
        <f t="shared" si="20"/>
        <v/>
      </c>
      <c r="D162" s="30" t="str">
        <f t="shared" si="23"/>
        <v/>
      </c>
      <c r="E162" s="31" t="e">
        <f t="shared" si="17"/>
        <v>#VALUE!</v>
      </c>
      <c r="F162" s="30" t="e">
        <f t="shared" si="18"/>
        <v>#VALUE!</v>
      </c>
      <c r="G162" s="30" t="str">
        <f t="shared" si="21"/>
        <v/>
      </c>
      <c r="H162" s="30" t="str">
        <f t="shared" si="22"/>
        <v/>
      </c>
      <c r="I162" s="30" t="e">
        <f t="shared" si="19"/>
        <v>#VALUE!</v>
      </c>
      <c r="J162" s="30">
        <f>SUM($H$14:$H162)</f>
        <v>0</v>
      </c>
      <c r="K162" s="25"/>
      <c r="L162" s="25"/>
    </row>
    <row r="163" spans="1:12" x14ac:dyDescent="0.2">
      <c r="A163" s="28" t="str">
        <f>IF(Values_Entered,A162+1,"")</f>
        <v/>
      </c>
      <c r="B163" s="29" t="str">
        <f t="shared" si="16"/>
        <v/>
      </c>
      <c r="C163" s="30" t="str">
        <f t="shared" si="20"/>
        <v/>
      </c>
      <c r="D163" s="30" t="str">
        <f t="shared" si="23"/>
        <v/>
      </c>
      <c r="E163" s="31" t="e">
        <f t="shared" si="17"/>
        <v>#VALUE!</v>
      </c>
      <c r="F163" s="30" t="e">
        <f t="shared" si="18"/>
        <v>#VALUE!</v>
      </c>
      <c r="G163" s="30" t="str">
        <f t="shared" si="21"/>
        <v/>
      </c>
      <c r="H163" s="30" t="str">
        <f t="shared" si="22"/>
        <v/>
      </c>
      <c r="I163" s="30" t="e">
        <f t="shared" si="19"/>
        <v>#VALUE!</v>
      </c>
      <c r="J163" s="30">
        <f>SUM($H$14:$H163)</f>
        <v>0</v>
      </c>
      <c r="K163" s="25"/>
      <c r="L163" s="25"/>
    </row>
    <row r="164" spans="1:12" x14ac:dyDescent="0.2">
      <c r="A164" s="28" t="str">
        <f>IF(Values_Entered,A163+1,"")</f>
        <v/>
      </c>
      <c r="B164" s="29" t="str">
        <f t="shared" si="16"/>
        <v/>
      </c>
      <c r="C164" s="30" t="str">
        <f t="shared" si="20"/>
        <v/>
      </c>
      <c r="D164" s="30" t="str">
        <f t="shared" si="23"/>
        <v/>
      </c>
      <c r="E164" s="31" t="e">
        <f t="shared" si="17"/>
        <v>#VALUE!</v>
      </c>
      <c r="F164" s="30" t="e">
        <f t="shared" si="18"/>
        <v>#VALUE!</v>
      </c>
      <c r="G164" s="30" t="str">
        <f t="shared" si="21"/>
        <v/>
      </c>
      <c r="H164" s="30" t="str">
        <f t="shared" si="22"/>
        <v/>
      </c>
      <c r="I164" s="30" t="e">
        <f t="shared" si="19"/>
        <v>#VALUE!</v>
      </c>
      <c r="J164" s="30">
        <f>SUM($H$14:$H164)</f>
        <v>0</v>
      </c>
      <c r="K164" s="25"/>
      <c r="L164" s="25"/>
    </row>
    <row r="165" spans="1:12" x14ac:dyDescent="0.2">
      <c r="A165" s="28" t="str">
        <f>IF(Values_Entered,A164+1,"")</f>
        <v/>
      </c>
      <c r="B165" s="29" t="str">
        <f t="shared" si="16"/>
        <v/>
      </c>
      <c r="C165" s="30" t="str">
        <f t="shared" si="20"/>
        <v/>
      </c>
      <c r="D165" s="30" t="str">
        <f t="shared" si="23"/>
        <v/>
      </c>
      <c r="E165" s="31" t="e">
        <f t="shared" si="17"/>
        <v>#VALUE!</v>
      </c>
      <c r="F165" s="30" t="e">
        <f t="shared" si="18"/>
        <v>#VALUE!</v>
      </c>
      <c r="G165" s="30" t="str">
        <f t="shared" si="21"/>
        <v/>
      </c>
      <c r="H165" s="30" t="str">
        <f t="shared" si="22"/>
        <v/>
      </c>
      <c r="I165" s="30" t="e">
        <f t="shared" si="19"/>
        <v>#VALUE!</v>
      </c>
      <c r="J165" s="30">
        <f>SUM($H$14:$H165)</f>
        <v>0</v>
      </c>
      <c r="K165" s="25"/>
      <c r="L165" s="25"/>
    </row>
    <row r="166" spans="1:12" x14ac:dyDescent="0.2">
      <c r="A166" s="28" t="str">
        <f>IF(Values_Entered,A165+1,"")</f>
        <v/>
      </c>
      <c r="B166" s="29" t="str">
        <f t="shared" si="16"/>
        <v/>
      </c>
      <c r="C166" s="30" t="str">
        <f t="shared" si="20"/>
        <v/>
      </c>
      <c r="D166" s="30" t="str">
        <f t="shared" si="23"/>
        <v/>
      </c>
      <c r="E166" s="31" t="e">
        <f t="shared" si="17"/>
        <v>#VALUE!</v>
      </c>
      <c r="F166" s="30" t="e">
        <f t="shared" si="18"/>
        <v>#VALUE!</v>
      </c>
      <c r="G166" s="30" t="str">
        <f t="shared" si="21"/>
        <v/>
      </c>
      <c r="H166" s="30" t="str">
        <f t="shared" si="22"/>
        <v/>
      </c>
      <c r="I166" s="30" t="e">
        <f t="shared" si="19"/>
        <v>#VALUE!</v>
      </c>
      <c r="J166" s="30">
        <f>SUM($H$14:$H166)</f>
        <v>0</v>
      </c>
      <c r="K166" s="25"/>
      <c r="L166" s="25"/>
    </row>
    <row r="167" spans="1:12" x14ac:dyDescent="0.2">
      <c r="A167" s="28" t="str">
        <f>IF(Values_Entered,A166+1,"")</f>
        <v/>
      </c>
      <c r="B167" s="29" t="str">
        <f t="shared" si="16"/>
        <v/>
      </c>
      <c r="C167" s="30" t="str">
        <f t="shared" si="20"/>
        <v/>
      </c>
      <c r="D167" s="30" t="str">
        <f t="shared" si="23"/>
        <v/>
      </c>
      <c r="E167" s="31" t="e">
        <f t="shared" si="17"/>
        <v>#VALUE!</v>
      </c>
      <c r="F167" s="30" t="e">
        <f t="shared" si="18"/>
        <v>#VALUE!</v>
      </c>
      <c r="G167" s="30" t="str">
        <f t="shared" si="21"/>
        <v/>
      </c>
      <c r="H167" s="30" t="str">
        <f t="shared" si="22"/>
        <v/>
      </c>
      <c r="I167" s="30" t="e">
        <f t="shared" si="19"/>
        <v>#VALUE!</v>
      </c>
      <c r="J167" s="30">
        <f>SUM($H$14:$H167)</f>
        <v>0</v>
      </c>
      <c r="K167" s="25"/>
      <c r="L167" s="25"/>
    </row>
    <row r="168" spans="1:12" x14ac:dyDescent="0.2">
      <c r="A168" s="28" t="str">
        <f>IF(Values_Entered,A167+1,"")</f>
        <v/>
      </c>
      <c r="B168" s="29" t="str">
        <f t="shared" si="16"/>
        <v/>
      </c>
      <c r="C168" s="30" t="str">
        <f t="shared" si="20"/>
        <v/>
      </c>
      <c r="D168" s="30" t="str">
        <f t="shared" si="23"/>
        <v/>
      </c>
      <c r="E168" s="31" t="e">
        <f t="shared" si="17"/>
        <v>#VALUE!</v>
      </c>
      <c r="F168" s="30" t="e">
        <f t="shared" si="18"/>
        <v>#VALUE!</v>
      </c>
      <c r="G168" s="30" t="str">
        <f t="shared" si="21"/>
        <v/>
      </c>
      <c r="H168" s="30" t="str">
        <f t="shared" si="22"/>
        <v/>
      </c>
      <c r="I168" s="30" t="e">
        <f t="shared" si="19"/>
        <v>#VALUE!</v>
      </c>
      <c r="J168" s="30">
        <f>SUM($H$14:$H168)</f>
        <v>0</v>
      </c>
      <c r="K168" s="25"/>
      <c r="L168" s="25"/>
    </row>
    <row r="169" spans="1:12" x14ac:dyDescent="0.2">
      <c r="A169" s="28" t="str">
        <f>IF(Values_Entered,A168+1,"")</f>
        <v/>
      </c>
      <c r="B169" s="29" t="str">
        <f t="shared" si="16"/>
        <v/>
      </c>
      <c r="C169" s="30" t="str">
        <f t="shared" si="20"/>
        <v/>
      </c>
      <c r="D169" s="30" t="str">
        <f t="shared" si="23"/>
        <v/>
      </c>
      <c r="E169" s="31" t="e">
        <f t="shared" si="17"/>
        <v>#VALUE!</v>
      </c>
      <c r="F169" s="30" t="e">
        <f t="shared" si="18"/>
        <v>#VALUE!</v>
      </c>
      <c r="G169" s="30" t="str">
        <f t="shared" si="21"/>
        <v/>
      </c>
      <c r="H169" s="30" t="str">
        <f t="shared" si="22"/>
        <v/>
      </c>
      <c r="I169" s="30" t="e">
        <f t="shared" si="19"/>
        <v>#VALUE!</v>
      </c>
      <c r="J169" s="30">
        <f>SUM($H$14:$H169)</f>
        <v>0</v>
      </c>
      <c r="K169" s="25"/>
      <c r="L169" s="25"/>
    </row>
    <row r="170" spans="1:12" x14ac:dyDescent="0.2">
      <c r="A170" s="28" t="str">
        <f>IF(Values_Entered,A169+1,"")</f>
        <v/>
      </c>
      <c r="B170" s="29" t="str">
        <f t="shared" si="16"/>
        <v/>
      </c>
      <c r="C170" s="30" t="str">
        <f t="shared" si="20"/>
        <v/>
      </c>
      <c r="D170" s="30" t="str">
        <f t="shared" si="23"/>
        <v/>
      </c>
      <c r="E170" s="31" t="e">
        <f t="shared" si="17"/>
        <v>#VALUE!</v>
      </c>
      <c r="F170" s="30" t="e">
        <f t="shared" si="18"/>
        <v>#VALUE!</v>
      </c>
      <c r="G170" s="30" t="str">
        <f t="shared" si="21"/>
        <v/>
      </c>
      <c r="H170" s="30" t="str">
        <f t="shared" si="22"/>
        <v/>
      </c>
      <c r="I170" s="30" t="e">
        <f t="shared" si="19"/>
        <v>#VALUE!</v>
      </c>
      <c r="J170" s="30">
        <f>SUM($H$14:$H170)</f>
        <v>0</v>
      </c>
      <c r="K170" s="25"/>
      <c r="L170" s="25"/>
    </row>
    <row r="171" spans="1:12" x14ac:dyDescent="0.2">
      <c r="A171" s="28" t="str">
        <f>IF(Values_Entered,A170+1,"")</f>
        <v/>
      </c>
      <c r="B171" s="29" t="str">
        <f t="shared" si="16"/>
        <v/>
      </c>
      <c r="C171" s="30" t="str">
        <f t="shared" si="20"/>
        <v/>
      </c>
      <c r="D171" s="30" t="str">
        <f t="shared" si="23"/>
        <v/>
      </c>
      <c r="E171" s="31" t="e">
        <f t="shared" si="17"/>
        <v>#VALUE!</v>
      </c>
      <c r="F171" s="30" t="e">
        <f t="shared" si="18"/>
        <v>#VALUE!</v>
      </c>
      <c r="G171" s="30" t="str">
        <f t="shared" si="21"/>
        <v/>
      </c>
      <c r="H171" s="30" t="str">
        <f t="shared" si="22"/>
        <v/>
      </c>
      <c r="I171" s="30" t="e">
        <f t="shared" si="19"/>
        <v>#VALUE!</v>
      </c>
      <c r="J171" s="30">
        <f>SUM($H$14:$H171)</f>
        <v>0</v>
      </c>
      <c r="K171" s="25"/>
      <c r="L171" s="25"/>
    </row>
    <row r="172" spans="1:12" x14ac:dyDescent="0.2">
      <c r="A172" s="28" t="str">
        <f>IF(Values_Entered,A171+1,"")</f>
        <v/>
      </c>
      <c r="B172" s="29" t="str">
        <f t="shared" si="16"/>
        <v/>
      </c>
      <c r="C172" s="30" t="str">
        <f t="shared" si="20"/>
        <v/>
      </c>
      <c r="D172" s="30" t="str">
        <f t="shared" si="23"/>
        <v/>
      </c>
      <c r="E172" s="31" t="e">
        <f t="shared" si="17"/>
        <v>#VALUE!</v>
      </c>
      <c r="F172" s="30" t="e">
        <f t="shared" si="18"/>
        <v>#VALUE!</v>
      </c>
      <c r="G172" s="30" t="str">
        <f t="shared" si="21"/>
        <v/>
      </c>
      <c r="H172" s="30" t="str">
        <f t="shared" si="22"/>
        <v/>
      </c>
      <c r="I172" s="30" t="e">
        <f t="shared" si="19"/>
        <v>#VALUE!</v>
      </c>
      <c r="J172" s="30">
        <f>SUM($H$14:$H172)</f>
        <v>0</v>
      </c>
      <c r="K172" s="25"/>
      <c r="L172" s="25"/>
    </row>
    <row r="173" spans="1:12" x14ac:dyDescent="0.2">
      <c r="A173" s="28" t="str">
        <f>IF(Values_Entered,A172+1,"")</f>
        <v/>
      </c>
      <c r="B173" s="29" t="str">
        <f t="shared" si="16"/>
        <v/>
      </c>
      <c r="C173" s="30" t="str">
        <f t="shared" si="20"/>
        <v/>
      </c>
      <c r="D173" s="30" t="str">
        <f t="shared" si="23"/>
        <v/>
      </c>
      <c r="E173" s="31" t="e">
        <f t="shared" si="17"/>
        <v>#VALUE!</v>
      </c>
      <c r="F173" s="30" t="e">
        <f t="shared" si="18"/>
        <v>#VALUE!</v>
      </c>
      <c r="G173" s="30" t="str">
        <f t="shared" si="21"/>
        <v/>
      </c>
      <c r="H173" s="30" t="str">
        <f t="shared" si="22"/>
        <v/>
      </c>
      <c r="I173" s="30" t="e">
        <f t="shared" si="19"/>
        <v>#VALUE!</v>
      </c>
      <c r="J173" s="30">
        <f>SUM($H$14:$H173)</f>
        <v>0</v>
      </c>
      <c r="K173" s="25"/>
      <c r="L173" s="25"/>
    </row>
    <row r="174" spans="1:12" x14ac:dyDescent="0.2">
      <c r="A174" s="28" t="str">
        <f>IF(Values_Entered,A173+1,"")</f>
        <v/>
      </c>
      <c r="B174" s="29" t="str">
        <f t="shared" si="16"/>
        <v/>
      </c>
      <c r="C174" s="30" t="str">
        <f t="shared" si="20"/>
        <v/>
      </c>
      <c r="D174" s="30" t="str">
        <f t="shared" si="23"/>
        <v/>
      </c>
      <c r="E174" s="31" t="e">
        <f t="shared" si="17"/>
        <v>#VALUE!</v>
      </c>
      <c r="F174" s="30" t="e">
        <f t="shared" si="18"/>
        <v>#VALUE!</v>
      </c>
      <c r="G174" s="30" t="str">
        <f t="shared" si="21"/>
        <v/>
      </c>
      <c r="H174" s="30" t="str">
        <f t="shared" si="22"/>
        <v/>
      </c>
      <c r="I174" s="30" t="e">
        <f t="shared" si="19"/>
        <v>#VALUE!</v>
      </c>
      <c r="J174" s="30">
        <f>SUM($H$14:$H174)</f>
        <v>0</v>
      </c>
      <c r="K174" s="25"/>
      <c r="L174" s="25"/>
    </row>
    <row r="175" spans="1:12" x14ac:dyDescent="0.2">
      <c r="A175" s="28" t="str">
        <f>IF(Values_Entered,A174+1,"")</f>
        <v/>
      </c>
      <c r="B175" s="29" t="str">
        <f t="shared" si="16"/>
        <v/>
      </c>
      <c r="C175" s="30" t="str">
        <f t="shared" si="20"/>
        <v/>
      </c>
      <c r="D175" s="30" t="str">
        <f t="shared" si="23"/>
        <v/>
      </c>
      <c r="E175" s="31" t="e">
        <f t="shared" si="17"/>
        <v>#VALUE!</v>
      </c>
      <c r="F175" s="30" t="e">
        <f t="shared" si="18"/>
        <v>#VALUE!</v>
      </c>
      <c r="G175" s="30" t="str">
        <f t="shared" si="21"/>
        <v/>
      </c>
      <c r="H175" s="30" t="str">
        <f t="shared" si="22"/>
        <v/>
      </c>
      <c r="I175" s="30" t="e">
        <f t="shared" si="19"/>
        <v>#VALUE!</v>
      </c>
      <c r="J175" s="30">
        <f>SUM($H$14:$H175)</f>
        <v>0</v>
      </c>
      <c r="K175" s="25"/>
      <c r="L175" s="25"/>
    </row>
    <row r="176" spans="1:12" x14ac:dyDescent="0.2">
      <c r="A176" s="28" t="str">
        <f>IF(Values_Entered,A175+1,"")</f>
        <v/>
      </c>
      <c r="B176" s="29" t="str">
        <f t="shared" si="16"/>
        <v/>
      </c>
      <c r="C176" s="30" t="str">
        <f t="shared" si="20"/>
        <v/>
      </c>
      <c r="D176" s="30" t="str">
        <f t="shared" si="23"/>
        <v/>
      </c>
      <c r="E176" s="31" t="e">
        <f t="shared" si="17"/>
        <v>#VALUE!</v>
      </c>
      <c r="F176" s="30" t="e">
        <f t="shared" si="18"/>
        <v>#VALUE!</v>
      </c>
      <c r="G176" s="30" t="str">
        <f t="shared" si="21"/>
        <v/>
      </c>
      <c r="H176" s="30" t="str">
        <f t="shared" si="22"/>
        <v/>
      </c>
      <c r="I176" s="30" t="e">
        <f t="shared" si="19"/>
        <v>#VALUE!</v>
      </c>
      <c r="J176" s="30">
        <f>SUM($H$14:$H176)</f>
        <v>0</v>
      </c>
      <c r="K176" s="25"/>
      <c r="L176" s="25"/>
    </row>
    <row r="177" spans="1:12" x14ac:dyDescent="0.2">
      <c r="A177" s="28" t="str">
        <f>IF(Values_Entered,A176+1,"")</f>
        <v/>
      </c>
      <c r="B177" s="29" t="str">
        <f t="shared" si="16"/>
        <v/>
      </c>
      <c r="C177" s="30" t="str">
        <f t="shared" si="20"/>
        <v/>
      </c>
      <c r="D177" s="30" t="str">
        <f t="shared" si="23"/>
        <v/>
      </c>
      <c r="E177" s="31" t="e">
        <f t="shared" si="17"/>
        <v>#VALUE!</v>
      </c>
      <c r="F177" s="30" t="e">
        <f t="shared" si="18"/>
        <v>#VALUE!</v>
      </c>
      <c r="G177" s="30" t="str">
        <f t="shared" si="21"/>
        <v/>
      </c>
      <c r="H177" s="30" t="str">
        <f t="shared" si="22"/>
        <v/>
      </c>
      <c r="I177" s="30" t="e">
        <f t="shared" si="19"/>
        <v>#VALUE!</v>
      </c>
      <c r="J177" s="30">
        <f>SUM($H$14:$H177)</f>
        <v>0</v>
      </c>
      <c r="K177" s="25"/>
      <c r="L177" s="25"/>
    </row>
    <row r="178" spans="1:12" x14ac:dyDescent="0.2">
      <c r="A178" s="28" t="str">
        <f>IF(Values_Entered,A177+1,"")</f>
        <v/>
      </c>
      <c r="B178" s="29" t="str">
        <f t="shared" si="16"/>
        <v/>
      </c>
      <c r="C178" s="30" t="str">
        <f t="shared" si="20"/>
        <v/>
      </c>
      <c r="D178" s="30" t="str">
        <f t="shared" si="23"/>
        <v/>
      </c>
      <c r="E178" s="31" t="e">
        <f t="shared" si="17"/>
        <v>#VALUE!</v>
      </c>
      <c r="F178" s="30" t="e">
        <f t="shared" si="18"/>
        <v>#VALUE!</v>
      </c>
      <c r="G178" s="30" t="str">
        <f t="shared" si="21"/>
        <v/>
      </c>
      <c r="H178" s="30" t="str">
        <f t="shared" si="22"/>
        <v/>
      </c>
      <c r="I178" s="30" t="e">
        <f t="shared" si="19"/>
        <v>#VALUE!</v>
      </c>
      <c r="J178" s="30">
        <f>SUM($H$14:$H178)</f>
        <v>0</v>
      </c>
      <c r="K178" s="25"/>
      <c r="L178" s="25"/>
    </row>
    <row r="179" spans="1:12" x14ac:dyDescent="0.2">
      <c r="A179" s="28" t="str">
        <f>IF(Values_Entered,A178+1,"")</f>
        <v/>
      </c>
      <c r="B179" s="29" t="str">
        <f t="shared" si="16"/>
        <v/>
      </c>
      <c r="C179" s="30" t="str">
        <f t="shared" si="20"/>
        <v/>
      </c>
      <c r="D179" s="30" t="str">
        <f t="shared" si="23"/>
        <v/>
      </c>
      <c r="E179" s="31" t="e">
        <f t="shared" si="17"/>
        <v>#VALUE!</v>
      </c>
      <c r="F179" s="30" t="e">
        <f t="shared" si="18"/>
        <v>#VALUE!</v>
      </c>
      <c r="G179" s="30" t="str">
        <f t="shared" si="21"/>
        <v/>
      </c>
      <c r="H179" s="30" t="str">
        <f t="shared" si="22"/>
        <v/>
      </c>
      <c r="I179" s="30" t="e">
        <f t="shared" si="19"/>
        <v>#VALUE!</v>
      </c>
      <c r="J179" s="30">
        <f>SUM($H$14:$H179)</f>
        <v>0</v>
      </c>
      <c r="K179" s="25"/>
      <c r="L179" s="25"/>
    </row>
    <row r="180" spans="1:12" x14ac:dyDescent="0.2">
      <c r="A180" s="28" t="str">
        <f>IF(Values_Entered,A179+1,"")</f>
        <v/>
      </c>
      <c r="B180" s="29" t="str">
        <f t="shared" si="16"/>
        <v/>
      </c>
      <c r="C180" s="30" t="str">
        <f t="shared" si="20"/>
        <v/>
      </c>
      <c r="D180" s="30" t="str">
        <f t="shared" si="23"/>
        <v/>
      </c>
      <c r="E180" s="31" t="e">
        <f t="shared" si="17"/>
        <v>#VALUE!</v>
      </c>
      <c r="F180" s="30" t="e">
        <f t="shared" si="18"/>
        <v>#VALUE!</v>
      </c>
      <c r="G180" s="30" t="str">
        <f t="shared" si="21"/>
        <v/>
      </c>
      <c r="H180" s="30" t="str">
        <f t="shared" si="22"/>
        <v/>
      </c>
      <c r="I180" s="30" t="e">
        <f t="shared" si="19"/>
        <v>#VALUE!</v>
      </c>
      <c r="J180" s="30">
        <f>SUM($H$14:$H180)</f>
        <v>0</v>
      </c>
      <c r="K180" s="25"/>
      <c r="L180" s="25"/>
    </row>
    <row r="181" spans="1:12" x14ac:dyDescent="0.2">
      <c r="A181" s="28" t="str">
        <f>IF(Values_Entered,A180+1,"")</f>
        <v/>
      </c>
      <c r="B181" s="29" t="str">
        <f t="shared" si="16"/>
        <v/>
      </c>
      <c r="C181" s="30" t="str">
        <f t="shared" si="20"/>
        <v/>
      </c>
      <c r="D181" s="30" t="str">
        <f t="shared" si="23"/>
        <v/>
      </c>
      <c r="E181" s="31" t="e">
        <f t="shared" si="17"/>
        <v>#VALUE!</v>
      </c>
      <c r="F181" s="30" t="e">
        <f t="shared" si="18"/>
        <v>#VALUE!</v>
      </c>
      <c r="G181" s="30" t="str">
        <f t="shared" si="21"/>
        <v/>
      </c>
      <c r="H181" s="30" t="str">
        <f t="shared" si="22"/>
        <v/>
      </c>
      <c r="I181" s="30" t="e">
        <f t="shared" si="19"/>
        <v>#VALUE!</v>
      </c>
      <c r="J181" s="30">
        <f>SUM($H$14:$H181)</f>
        <v>0</v>
      </c>
      <c r="K181" s="25"/>
      <c r="L181" s="25"/>
    </row>
    <row r="182" spans="1:12" x14ac:dyDescent="0.2">
      <c r="A182" s="28" t="str">
        <f>IF(Values_Entered,A181+1,"")</f>
        <v/>
      </c>
      <c r="B182" s="29" t="str">
        <f t="shared" si="16"/>
        <v/>
      </c>
      <c r="C182" s="30" t="str">
        <f t="shared" si="20"/>
        <v/>
      </c>
      <c r="D182" s="30" t="str">
        <f t="shared" si="23"/>
        <v/>
      </c>
      <c r="E182" s="31" t="e">
        <f t="shared" si="17"/>
        <v>#VALUE!</v>
      </c>
      <c r="F182" s="30" t="e">
        <f t="shared" si="18"/>
        <v>#VALUE!</v>
      </c>
      <c r="G182" s="30" t="str">
        <f t="shared" si="21"/>
        <v/>
      </c>
      <c r="H182" s="30" t="str">
        <f t="shared" si="22"/>
        <v/>
      </c>
      <c r="I182" s="30" t="e">
        <f t="shared" si="19"/>
        <v>#VALUE!</v>
      </c>
      <c r="J182" s="30">
        <f>SUM($H$14:$H182)</f>
        <v>0</v>
      </c>
      <c r="K182" s="25"/>
      <c r="L182" s="25"/>
    </row>
    <row r="183" spans="1:12" x14ac:dyDescent="0.2">
      <c r="A183" s="28" t="str">
        <f>IF(Values_Entered,A182+1,"")</f>
        <v/>
      </c>
      <c r="B183" s="29" t="str">
        <f t="shared" si="16"/>
        <v/>
      </c>
      <c r="C183" s="30" t="str">
        <f t="shared" si="20"/>
        <v/>
      </c>
      <c r="D183" s="30" t="str">
        <f t="shared" si="23"/>
        <v/>
      </c>
      <c r="E183" s="31" t="e">
        <f t="shared" si="17"/>
        <v>#VALUE!</v>
      </c>
      <c r="F183" s="30" t="e">
        <f t="shared" si="18"/>
        <v>#VALUE!</v>
      </c>
      <c r="G183" s="30" t="str">
        <f t="shared" si="21"/>
        <v/>
      </c>
      <c r="H183" s="30" t="str">
        <f t="shared" si="22"/>
        <v/>
      </c>
      <c r="I183" s="30" t="e">
        <f t="shared" si="19"/>
        <v>#VALUE!</v>
      </c>
      <c r="J183" s="30">
        <f>SUM($H$14:$H183)</f>
        <v>0</v>
      </c>
      <c r="K183" s="25"/>
      <c r="L183" s="25"/>
    </row>
    <row r="184" spans="1:12" x14ac:dyDescent="0.2">
      <c r="A184" s="28" t="str">
        <f>IF(Values_Entered,A183+1,"")</f>
        <v/>
      </c>
      <c r="B184" s="29" t="str">
        <f t="shared" si="16"/>
        <v/>
      </c>
      <c r="C184" s="30" t="str">
        <f t="shared" si="20"/>
        <v/>
      </c>
      <c r="D184" s="30" t="str">
        <f t="shared" si="23"/>
        <v/>
      </c>
      <c r="E184" s="31" t="e">
        <f t="shared" si="17"/>
        <v>#VALUE!</v>
      </c>
      <c r="F184" s="30" t="e">
        <f t="shared" si="18"/>
        <v>#VALUE!</v>
      </c>
      <c r="G184" s="30" t="str">
        <f t="shared" si="21"/>
        <v/>
      </c>
      <c r="H184" s="30" t="str">
        <f t="shared" si="22"/>
        <v/>
      </c>
      <c r="I184" s="30" t="e">
        <f t="shared" si="19"/>
        <v>#VALUE!</v>
      </c>
      <c r="J184" s="30">
        <f>SUM($H$14:$H184)</f>
        <v>0</v>
      </c>
      <c r="K184" s="25"/>
      <c r="L184" s="25"/>
    </row>
    <row r="185" spans="1:12" x14ac:dyDescent="0.2">
      <c r="A185" s="28" t="str">
        <f>IF(Values_Entered,A184+1,"")</f>
        <v/>
      </c>
      <c r="B185" s="29" t="str">
        <f t="shared" si="16"/>
        <v/>
      </c>
      <c r="C185" s="30" t="str">
        <f t="shared" si="20"/>
        <v/>
      </c>
      <c r="D185" s="30" t="str">
        <f t="shared" si="23"/>
        <v/>
      </c>
      <c r="E185" s="31" t="e">
        <f t="shared" si="17"/>
        <v>#VALUE!</v>
      </c>
      <c r="F185" s="30" t="e">
        <f t="shared" si="18"/>
        <v>#VALUE!</v>
      </c>
      <c r="G185" s="30" t="str">
        <f t="shared" si="21"/>
        <v/>
      </c>
      <c r="H185" s="30" t="str">
        <f t="shared" si="22"/>
        <v/>
      </c>
      <c r="I185" s="30" t="e">
        <f t="shared" si="19"/>
        <v>#VALUE!</v>
      </c>
      <c r="J185" s="30">
        <f>SUM($H$14:$H185)</f>
        <v>0</v>
      </c>
      <c r="K185" s="25"/>
      <c r="L185" s="25"/>
    </row>
    <row r="186" spans="1:12" x14ac:dyDescent="0.2">
      <c r="A186" s="28" t="str">
        <f>IF(Values_Entered,A185+1,"")</f>
        <v/>
      </c>
      <c r="B186" s="29" t="str">
        <f t="shared" si="16"/>
        <v/>
      </c>
      <c r="C186" s="30" t="str">
        <f t="shared" si="20"/>
        <v/>
      </c>
      <c r="D186" s="30" t="str">
        <f t="shared" si="23"/>
        <v/>
      </c>
      <c r="E186" s="31" t="e">
        <f t="shared" si="17"/>
        <v>#VALUE!</v>
      </c>
      <c r="F186" s="30" t="e">
        <f t="shared" si="18"/>
        <v>#VALUE!</v>
      </c>
      <c r="G186" s="30" t="str">
        <f t="shared" si="21"/>
        <v/>
      </c>
      <c r="H186" s="30" t="str">
        <f t="shared" si="22"/>
        <v/>
      </c>
      <c r="I186" s="30" t="e">
        <f t="shared" si="19"/>
        <v>#VALUE!</v>
      </c>
      <c r="J186" s="30">
        <f>SUM($H$14:$H186)</f>
        <v>0</v>
      </c>
      <c r="K186" s="25"/>
      <c r="L186" s="25"/>
    </row>
    <row r="187" spans="1:12" x14ac:dyDescent="0.2">
      <c r="A187" s="28" t="str">
        <f>IF(Values_Entered,A186+1,"")</f>
        <v/>
      </c>
      <c r="B187" s="29" t="str">
        <f t="shared" si="16"/>
        <v/>
      </c>
      <c r="C187" s="30" t="str">
        <f t="shared" si="20"/>
        <v/>
      </c>
      <c r="D187" s="30" t="str">
        <f t="shared" si="23"/>
        <v/>
      </c>
      <c r="E187" s="31" t="e">
        <f t="shared" si="17"/>
        <v>#VALUE!</v>
      </c>
      <c r="F187" s="30" t="e">
        <f t="shared" si="18"/>
        <v>#VALUE!</v>
      </c>
      <c r="G187" s="30" t="str">
        <f t="shared" si="21"/>
        <v/>
      </c>
      <c r="H187" s="30" t="str">
        <f t="shared" si="22"/>
        <v/>
      </c>
      <c r="I187" s="30" t="e">
        <f t="shared" si="19"/>
        <v>#VALUE!</v>
      </c>
      <c r="J187" s="30">
        <f>SUM($H$14:$H187)</f>
        <v>0</v>
      </c>
      <c r="K187" s="25"/>
      <c r="L187" s="25"/>
    </row>
    <row r="188" spans="1:12" x14ac:dyDescent="0.2">
      <c r="A188" s="28" t="str">
        <f>IF(Values_Entered,A187+1,"")</f>
        <v/>
      </c>
      <c r="B188" s="29" t="str">
        <f t="shared" si="16"/>
        <v/>
      </c>
      <c r="C188" s="30" t="str">
        <f t="shared" si="20"/>
        <v/>
      </c>
      <c r="D188" s="30" t="str">
        <f t="shared" si="23"/>
        <v/>
      </c>
      <c r="E188" s="31" t="e">
        <f t="shared" si="17"/>
        <v>#VALUE!</v>
      </c>
      <c r="F188" s="30" t="e">
        <f t="shared" si="18"/>
        <v>#VALUE!</v>
      </c>
      <c r="G188" s="30" t="str">
        <f t="shared" si="21"/>
        <v/>
      </c>
      <c r="H188" s="30" t="str">
        <f t="shared" si="22"/>
        <v/>
      </c>
      <c r="I188" s="30" t="e">
        <f t="shared" si="19"/>
        <v>#VALUE!</v>
      </c>
      <c r="J188" s="30">
        <f>SUM($H$14:$H188)</f>
        <v>0</v>
      </c>
      <c r="K188" s="25"/>
      <c r="L188" s="25"/>
    </row>
    <row r="189" spans="1:12" x14ac:dyDescent="0.2">
      <c r="A189" s="28" t="str">
        <f>IF(Values_Entered,A188+1,"")</f>
        <v/>
      </c>
      <c r="B189" s="29" t="str">
        <f t="shared" si="16"/>
        <v/>
      </c>
      <c r="C189" s="30" t="str">
        <f t="shared" si="20"/>
        <v/>
      </c>
      <c r="D189" s="30" t="str">
        <f t="shared" si="23"/>
        <v/>
      </c>
      <c r="E189" s="31" t="e">
        <f t="shared" si="17"/>
        <v>#VALUE!</v>
      </c>
      <c r="F189" s="30" t="e">
        <f t="shared" si="18"/>
        <v>#VALUE!</v>
      </c>
      <c r="G189" s="30" t="str">
        <f t="shared" si="21"/>
        <v/>
      </c>
      <c r="H189" s="30" t="str">
        <f t="shared" si="22"/>
        <v/>
      </c>
      <c r="I189" s="30" t="e">
        <f t="shared" si="19"/>
        <v>#VALUE!</v>
      </c>
      <c r="J189" s="30">
        <f>SUM($H$14:$H189)</f>
        <v>0</v>
      </c>
      <c r="K189" s="25"/>
      <c r="L189" s="25"/>
    </row>
    <row r="190" spans="1:12" x14ac:dyDescent="0.2">
      <c r="A190" s="28" t="str">
        <f>IF(Values_Entered,A189+1,"")</f>
        <v/>
      </c>
      <c r="B190" s="29" t="str">
        <f t="shared" si="16"/>
        <v/>
      </c>
      <c r="C190" s="30" t="str">
        <f t="shared" si="20"/>
        <v/>
      </c>
      <c r="D190" s="30" t="str">
        <f t="shared" si="23"/>
        <v/>
      </c>
      <c r="E190" s="31" t="e">
        <f t="shared" si="17"/>
        <v>#VALUE!</v>
      </c>
      <c r="F190" s="30" t="e">
        <f t="shared" si="18"/>
        <v>#VALUE!</v>
      </c>
      <c r="G190" s="30" t="str">
        <f t="shared" si="21"/>
        <v/>
      </c>
      <c r="H190" s="30" t="str">
        <f t="shared" si="22"/>
        <v/>
      </c>
      <c r="I190" s="30" t="e">
        <f t="shared" si="19"/>
        <v>#VALUE!</v>
      </c>
      <c r="J190" s="30">
        <f>SUM($H$14:$H190)</f>
        <v>0</v>
      </c>
      <c r="K190" s="25"/>
      <c r="L190" s="25"/>
    </row>
    <row r="191" spans="1:12" x14ac:dyDescent="0.2">
      <c r="A191" s="28" t="str">
        <f>IF(Values_Entered,A190+1,"")</f>
        <v/>
      </c>
      <c r="B191" s="29" t="str">
        <f t="shared" si="16"/>
        <v/>
      </c>
      <c r="C191" s="30" t="str">
        <f t="shared" si="20"/>
        <v/>
      </c>
      <c r="D191" s="30" t="str">
        <f t="shared" si="23"/>
        <v/>
      </c>
      <c r="E191" s="31" t="e">
        <f t="shared" si="17"/>
        <v>#VALUE!</v>
      </c>
      <c r="F191" s="30" t="e">
        <f t="shared" si="18"/>
        <v>#VALUE!</v>
      </c>
      <c r="G191" s="30" t="str">
        <f t="shared" si="21"/>
        <v/>
      </c>
      <c r="H191" s="30" t="str">
        <f t="shared" si="22"/>
        <v/>
      </c>
      <c r="I191" s="30" t="e">
        <f t="shared" si="19"/>
        <v>#VALUE!</v>
      </c>
      <c r="J191" s="30">
        <f>SUM($H$14:$H191)</f>
        <v>0</v>
      </c>
      <c r="K191" s="25"/>
      <c r="L191" s="25"/>
    </row>
    <row r="192" spans="1:12" x14ac:dyDescent="0.2">
      <c r="A192" s="28" t="str">
        <f>IF(Values_Entered,A191+1,"")</f>
        <v/>
      </c>
      <c r="B192" s="29" t="str">
        <f t="shared" si="16"/>
        <v/>
      </c>
      <c r="C192" s="30" t="str">
        <f t="shared" si="20"/>
        <v/>
      </c>
      <c r="D192" s="30" t="str">
        <f t="shared" si="23"/>
        <v/>
      </c>
      <c r="E192" s="31" t="e">
        <f t="shared" si="17"/>
        <v>#VALUE!</v>
      </c>
      <c r="F192" s="30" t="e">
        <f t="shared" si="18"/>
        <v>#VALUE!</v>
      </c>
      <c r="G192" s="30" t="str">
        <f t="shared" si="21"/>
        <v/>
      </c>
      <c r="H192" s="30" t="str">
        <f t="shared" si="22"/>
        <v/>
      </c>
      <c r="I192" s="30" t="e">
        <f t="shared" si="19"/>
        <v>#VALUE!</v>
      </c>
      <c r="J192" s="30">
        <f>SUM($H$14:$H192)</f>
        <v>0</v>
      </c>
      <c r="K192" s="25"/>
      <c r="L192" s="25"/>
    </row>
    <row r="193" spans="1:12" x14ac:dyDescent="0.2">
      <c r="A193" s="28" t="str">
        <f>IF(Values_Entered,A192+1,"")</f>
        <v/>
      </c>
      <c r="B193" s="29" t="str">
        <f t="shared" si="16"/>
        <v/>
      </c>
      <c r="C193" s="30" t="str">
        <f t="shared" si="20"/>
        <v/>
      </c>
      <c r="D193" s="30" t="str">
        <f t="shared" si="23"/>
        <v/>
      </c>
      <c r="E193" s="31" t="e">
        <f t="shared" si="17"/>
        <v>#VALUE!</v>
      </c>
      <c r="F193" s="30" t="e">
        <f t="shared" si="18"/>
        <v>#VALUE!</v>
      </c>
      <c r="G193" s="30" t="str">
        <f t="shared" si="21"/>
        <v/>
      </c>
      <c r="H193" s="30" t="str">
        <f t="shared" si="22"/>
        <v/>
      </c>
      <c r="I193" s="30" t="e">
        <f t="shared" si="19"/>
        <v>#VALUE!</v>
      </c>
      <c r="J193" s="30">
        <f>SUM($H$14:$H193)</f>
        <v>0</v>
      </c>
      <c r="K193" s="25"/>
      <c r="L193" s="25"/>
    </row>
    <row r="194" spans="1:12" x14ac:dyDescent="0.2">
      <c r="A194" s="28" t="str">
        <f>IF(Values_Entered,A193+1,"")</f>
        <v/>
      </c>
      <c r="B194" s="29" t="str">
        <f t="shared" si="16"/>
        <v/>
      </c>
      <c r="C194" s="30" t="str">
        <f t="shared" si="20"/>
        <v/>
      </c>
      <c r="D194" s="30" t="str">
        <f t="shared" si="23"/>
        <v/>
      </c>
      <c r="E194" s="31" t="e">
        <f t="shared" si="17"/>
        <v>#VALUE!</v>
      </c>
      <c r="F194" s="30" t="e">
        <f t="shared" si="18"/>
        <v>#VALUE!</v>
      </c>
      <c r="G194" s="30" t="str">
        <f t="shared" si="21"/>
        <v/>
      </c>
      <c r="H194" s="30" t="str">
        <f t="shared" si="22"/>
        <v/>
      </c>
      <c r="I194" s="30" t="e">
        <f t="shared" si="19"/>
        <v>#VALUE!</v>
      </c>
      <c r="J194" s="30">
        <f>SUM($H$14:$H194)</f>
        <v>0</v>
      </c>
      <c r="K194" s="25"/>
      <c r="L194" s="25"/>
    </row>
    <row r="195" spans="1:12" x14ac:dyDescent="0.2">
      <c r="A195" s="28" t="str">
        <f>IF(Values_Entered,A194+1,"")</f>
        <v/>
      </c>
      <c r="B195" s="29" t="str">
        <f t="shared" si="16"/>
        <v/>
      </c>
      <c r="C195" s="30" t="str">
        <f t="shared" si="20"/>
        <v/>
      </c>
      <c r="D195" s="30" t="str">
        <f t="shared" si="23"/>
        <v/>
      </c>
      <c r="E195" s="31" t="e">
        <f t="shared" si="17"/>
        <v>#VALUE!</v>
      </c>
      <c r="F195" s="30" t="e">
        <f t="shared" si="18"/>
        <v>#VALUE!</v>
      </c>
      <c r="G195" s="30" t="str">
        <f t="shared" si="21"/>
        <v/>
      </c>
      <c r="H195" s="30" t="str">
        <f t="shared" si="22"/>
        <v/>
      </c>
      <c r="I195" s="30" t="e">
        <f t="shared" si="19"/>
        <v>#VALUE!</v>
      </c>
      <c r="J195" s="30">
        <f>SUM($H$14:$H195)</f>
        <v>0</v>
      </c>
      <c r="K195" s="25"/>
      <c r="L195" s="25"/>
    </row>
    <row r="196" spans="1:12" x14ac:dyDescent="0.2">
      <c r="A196" s="28" t="str">
        <f>IF(Values_Entered,A195+1,"")</f>
        <v/>
      </c>
      <c r="B196" s="29" t="str">
        <f t="shared" si="16"/>
        <v/>
      </c>
      <c r="C196" s="30" t="str">
        <f t="shared" si="20"/>
        <v/>
      </c>
      <c r="D196" s="30" t="str">
        <f t="shared" si="23"/>
        <v/>
      </c>
      <c r="E196" s="31" t="e">
        <f t="shared" si="17"/>
        <v>#VALUE!</v>
      </c>
      <c r="F196" s="30" t="e">
        <f t="shared" si="18"/>
        <v>#VALUE!</v>
      </c>
      <c r="G196" s="30" t="str">
        <f t="shared" si="21"/>
        <v/>
      </c>
      <c r="H196" s="30" t="str">
        <f t="shared" si="22"/>
        <v/>
      </c>
      <c r="I196" s="30" t="e">
        <f t="shared" si="19"/>
        <v>#VALUE!</v>
      </c>
      <c r="J196" s="30">
        <f>SUM($H$14:$H196)</f>
        <v>0</v>
      </c>
      <c r="K196" s="25"/>
      <c r="L196" s="25"/>
    </row>
    <row r="197" spans="1:12" x14ac:dyDescent="0.2">
      <c r="A197" s="28" t="str">
        <f>IF(Values_Entered,A196+1,"")</f>
        <v/>
      </c>
      <c r="B197" s="29" t="str">
        <f t="shared" si="16"/>
        <v/>
      </c>
      <c r="C197" s="30" t="str">
        <f t="shared" si="20"/>
        <v/>
      </c>
      <c r="D197" s="30" t="str">
        <f t="shared" si="23"/>
        <v/>
      </c>
      <c r="E197" s="31" t="e">
        <f t="shared" si="17"/>
        <v>#VALUE!</v>
      </c>
      <c r="F197" s="30" t="e">
        <f t="shared" si="18"/>
        <v>#VALUE!</v>
      </c>
      <c r="G197" s="30" t="str">
        <f t="shared" si="21"/>
        <v/>
      </c>
      <c r="H197" s="30" t="str">
        <f t="shared" si="22"/>
        <v/>
      </c>
      <c r="I197" s="30" t="e">
        <f t="shared" si="19"/>
        <v>#VALUE!</v>
      </c>
      <c r="J197" s="30">
        <f>SUM($H$14:$H197)</f>
        <v>0</v>
      </c>
      <c r="K197" s="25"/>
      <c r="L197" s="25"/>
    </row>
    <row r="198" spans="1:12" x14ac:dyDescent="0.2">
      <c r="A198" s="28" t="str">
        <f>IF(Values_Entered,A197+1,"")</f>
        <v/>
      </c>
      <c r="B198" s="29" t="str">
        <f t="shared" si="16"/>
        <v/>
      </c>
      <c r="C198" s="30" t="str">
        <f t="shared" si="20"/>
        <v/>
      </c>
      <c r="D198" s="30" t="str">
        <f t="shared" si="23"/>
        <v/>
      </c>
      <c r="E198" s="31" t="e">
        <f t="shared" si="17"/>
        <v>#VALUE!</v>
      </c>
      <c r="F198" s="30" t="e">
        <f t="shared" si="18"/>
        <v>#VALUE!</v>
      </c>
      <c r="G198" s="30" t="str">
        <f t="shared" si="21"/>
        <v/>
      </c>
      <c r="H198" s="30" t="str">
        <f t="shared" si="22"/>
        <v/>
      </c>
      <c r="I198" s="30" t="e">
        <f t="shared" si="19"/>
        <v>#VALUE!</v>
      </c>
      <c r="J198" s="30">
        <f>SUM($H$14:$H198)</f>
        <v>0</v>
      </c>
      <c r="K198" s="25"/>
      <c r="L198" s="25"/>
    </row>
    <row r="199" spans="1:12" x14ac:dyDescent="0.2">
      <c r="A199" s="28" t="str">
        <f>IF(Values_Entered,A198+1,"")</f>
        <v/>
      </c>
      <c r="B199" s="29" t="str">
        <f t="shared" si="16"/>
        <v/>
      </c>
      <c r="C199" s="30" t="str">
        <f t="shared" si="20"/>
        <v/>
      </c>
      <c r="D199" s="30" t="str">
        <f t="shared" si="23"/>
        <v/>
      </c>
      <c r="E199" s="31" t="e">
        <f t="shared" si="17"/>
        <v>#VALUE!</v>
      </c>
      <c r="F199" s="30" t="e">
        <f t="shared" si="18"/>
        <v>#VALUE!</v>
      </c>
      <c r="G199" s="30" t="str">
        <f t="shared" si="21"/>
        <v/>
      </c>
      <c r="H199" s="30" t="str">
        <f t="shared" si="22"/>
        <v/>
      </c>
      <c r="I199" s="30" t="e">
        <f t="shared" si="19"/>
        <v>#VALUE!</v>
      </c>
      <c r="J199" s="30">
        <f>SUM($H$14:$H199)</f>
        <v>0</v>
      </c>
      <c r="K199" s="25"/>
      <c r="L199" s="25"/>
    </row>
    <row r="200" spans="1:12" x14ac:dyDescent="0.2">
      <c r="A200" s="28" t="str">
        <f>IF(Values_Entered,A199+1,"")</f>
        <v/>
      </c>
      <c r="B200" s="29" t="str">
        <f t="shared" si="16"/>
        <v/>
      </c>
      <c r="C200" s="30" t="str">
        <f t="shared" si="20"/>
        <v/>
      </c>
      <c r="D200" s="30" t="str">
        <f t="shared" si="23"/>
        <v/>
      </c>
      <c r="E200" s="31" t="e">
        <f t="shared" si="17"/>
        <v>#VALUE!</v>
      </c>
      <c r="F200" s="30" t="e">
        <f t="shared" si="18"/>
        <v>#VALUE!</v>
      </c>
      <c r="G200" s="30" t="str">
        <f t="shared" si="21"/>
        <v/>
      </c>
      <c r="H200" s="30" t="str">
        <f t="shared" si="22"/>
        <v/>
      </c>
      <c r="I200" s="30" t="e">
        <f t="shared" si="19"/>
        <v>#VALUE!</v>
      </c>
      <c r="J200" s="30">
        <f>SUM($H$14:$H200)</f>
        <v>0</v>
      </c>
      <c r="K200" s="25"/>
      <c r="L200" s="25"/>
    </row>
    <row r="201" spans="1:12" x14ac:dyDescent="0.2">
      <c r="A201" s="28" t="str">
        <f>IF(Values_Entered,A200+1,"")</f>
        <v/>
      </c>
      <c r="B201" s="29" t="str">
        <f t="shared" si="16"/>
        <v/>
      </c>
      <c r="C201" s="30" t="str">
        <f t="shared" si="20"/>
        <v/>
      </c>
      <c r="D201" s="30" t="str">
        <f t="shared" si="23"/>
        <v/>
      </c>
      <c r="E201" s="31" t="e">
        <f t="shared" si="17"/>
        <v>#VALUE!</v>
      </c>
      <c r="F201" s="30" t="e">
        <f t="shared" si="18"/>
        <v>#VALUE!</v>
      </c>
      <c r="G201" s="30" t="str">
        <f t="shared" si="21"/>
        <v/>
      </c>
      <c r="H201" s="30" t="str">
        <f t="shared" si="22"/>
        <v/>
      </c>
      <c r="I201" s="30" t="e">
        <f t="shared" si="19"/>
        <v>#VALUE!</v>
      </c>
      <c r="J201" s="30">
        <f>SUM($H$14:$H201)</f>
        <v>0</v>
      </c>
      <c r="K201" s="25"/>
      <c r="L201" s="25"/>
    </row>
    <row r="202" spans="1:12" x14ac:dyDescent="0.2">
      <c r="A202" s="28" t="str">
        <f>IF(Values_Entered,A201+1,"")</f>
        <v/>
      </c>
      <c r="B202" s="29" t="str">
        <f t="shared" si="16"/>
        <v/>
      </c>
      <c r="C202" s="30" t="str">
        <f t="shared" si="20"/>
        <v/>
      </c>
      <c r="D202" s="30" t="str">
        <f t="shared" si="23"/>
        <v/>
      </c>
      <c r="E202" s="31" t="e">
        <f t="shared" si="17"/>
        <v>#VALUE!</v>
      </c>
      <c r="F202" s="30" t="e">
        <f t="shared" si="18"/>
        <v>#VALUE!</v>
      </c>
      <c r="G202" s="30" t="str">
        <f t="shared" si="21"/>
        <v/>
      </c>
      <c r="H202" s="30" t="str">
        <f t="shared" si="22"/>
        <v/>
      </c>
      <c r="I202" s="30" t="e">
        <f t="shared" si="19"/>
        <v>#VALUE!</v>
      </c>
      <c r="J202" s="30">
        <f>SUM($H$14:$H202)</f>
        <v>0</v>
      </c>
      <c r="K202" s="25"/>
      <c r="L202" s="25"/>
    </row>
    <row r="203" spans="1:12" x14ac:dyDescent="0.2">
      <c r="A203" s="28" t="str">
        <f>IF(Values_Entered,A202+1,"")</f>
        <v/>
      </c>
      <c r="B203" s="29" t="str">
        <f t="shared" si="16"/>
        <v/>
      </c>
      <c r="C203" s="30" t="str">
        <f t="shared" si="20"/>
        <v/>
      </c>
      <c r="D203" s="30" t="str">
        <f t="shared" si="23"/>
        <v/>
      </c>
      <c r="E203" s="31" t="e">
        <f t="shared" si="17"/>
        <v>#VALUE!</v>
      </c>
      <c r="F203" s="30" t="e">
        <f t="shared" si="18"/>
        <v>#VALUE!</v>
      </c>
      <c r="G203" s="30" t="str">
        <f t="shared" si="21"/>
        <v/>
      </c>
      <c r="H203" s="30" t="str">
        <f t="shared" si="22"/>
        <v/>
      </c>
      <c r="I203" s="30" t="e">
        <f t="shared" si="19"/>
        <v>#VALUE!</v>
      </c>
      <c r="J203" s="30">
        <f>SUM($H$14:$H203)</f>
        <v>0</v>
      </c>
      <c r="K203" s="25"/>
      <c r="L203" s="25"/>
    </row>
    <row r="204" spans="1:12" x14ac:dyDescent="0.2">
      <c r="A204" s="28" t="str">
        <f>IF(Values_Entered,A203+1,"")</f>
        <v/>
      </c>
      <c r="B204" s="29" t="str">
        <f t="shared" si="16"/>
        <v/>
      </c>
      <c r="C204" s="30" t="str">
        <f t="shared" si="20"/>
        <v/>
      </c>
      <c r="D204" s="30" t="str">
        <f t="shared" si="23"/>
        <v/>
      </c>
      <c r="E204" s="31" t="e">
        <f t="shared" si="17"/>
        <v>#VALUE!</v>
      </c>
      <c r="F204" s="30" t="e">
        <f t="shared" si="18"/>
        <v>#VALUE!</v>
      </c>
      <c r="G204" s="30" t="str">
        <f t="shared" si="21"/>
        <v/>
      </c>
      <c r="H204" s="30" t="str">
        <f t="shared" si="22"/>
        <v/>
      </c>
      <c r="I204" s="30" t="e">
        <f t="shared" si="19"/>
        <v>#VALUE!</v>
      </c>
      <c r="J204" s="30">
        <f>SUM($H$14:$H204)</f>
        <v>0</v>
      </c>
      <c r="K204" s="25"/>
      <c r="L204" s="25"/>
    </row>
    <row r="205" spans="1:12" x14ac:dyDescent="0.2">
      <c r="A205" s="28" t="str">
        <f>IF(Values_Entered,A204+1,"")</f>
        <v/>
      </c>
      <c r="B205" s="29" t="str">
        <f t="shared" si="16"/>
        <v/>
      </c>
      <c r="C205" s="30" t="str">
        <f t="shared" si="20"/>
        <v/>
      </c>
      <c r="D205" s="30" t="str">
        <f t="shared" si="23"/>
        <v/>
      </c>
      <c r="E205" s="31" t="e">
        <f t="shared" si="17"/>
        <v>#VALUE!</v>
      </c>
      <c r="F205" s="30" t="e">
        <f t="shared" si="18"/>
        <v>#VALUE!</v>
      </c>
      <c r="G205" s="30" t="str">
        <f t="shared" si="21"/>
        <v/>
      </c>
      <c r="H205" s="30" t="str">
        <f t="shared" si="22"/>
        <v/>
      </c>
      <c r="I205" s="30" t="e">
        <f t="shared" si="19"/>
        <v>#VALUE!</v>
      </c>
      <c r="J205" s="30">
        <f>SUM($H$14:$H205)</f>
        <v>0</v>
      </c>
      <c r="K205" s="25"/>
      <c r="L205" s="25"/>
    </row>
    <row r="206" spans="1:12" x14ac:dyDescent="0.2">
      <c r="A206" s="28" t="str">
        <f>IF(Values_Entered,A205+1,"")</f>
        <v/>
      </c>
      <c r="B206" s="29" t="str">
        <f t="shared" ref="B206:B269" si="24">IF(Pay_Num&lt;&gt;"",DATE(YEAR(Loan_Start),MONTH(Loan_Start)+(Pay_Num)*12/Num_Pmt_Per_Year,DAY(Loan_Start)),"")</f>
        <v/>
      </c>
      <c r="C206" s="30" t="str">
        <f t="shared" si="20"/>
        <v/>
      </c>
      <c r="D206" s="30" t="str">
        <f t="shared" si="23"/>
        <v/>
      </c>
      <c r="E206" s="31" t="e">
        <f t="shared" ref="E206:E269" si="25">IF(AND(Pay_Num&lt;&gt;"",Sched_Pay+Scheduled_Extra_Payments&lt;Beg_Bal),Scheduled_Extra_Payments,IF(AND(Pay_Num&lt;&gt;"",Beg_Bal-Sched_Pay&gt;0),Beg_Bal-Sched_Pay,IF(Pay_Num&lt;&gt;"",0,"")))</f>
        <v>#VALUE!</v>
      </c>
      <c r="F206" s="30" t="e">
        <f t="shared" ref="F206:F269" si="26">IF(AND(Pay_Num&lt;&gt;"",Sched_Pay+Extra_Pay&lt;Beg_Bal),Sched_Pay+Extra_Pay,IF(Pay_Num&lt;&gt;"",Beg_Bal,""))</f>
        <v>#VALUE!</v>
      </c>
      <c r="G206" s="30" t="str">
        <f t="shared" si="21"/>
        <v/>
      </c>
      <c r="H206" s="30" t="str">
        <f t="shared" si="22"/>
        <v/>
      </c>
      <c r="I206" s="30" t="e">
        <f t="shared" ref="I206:I269" si="27">IF(AND(Pay_Num&lt;&gt;"",Sched_Pay+Extra_Pay&lt;Beg_Bal),Beg_Bal-Princ,IF(Pay_Num&lt;&gt;"",0,""))</f>
        <v>#VALUE!</v>
      </c>
      <c r="J206" s="30">
        <f>SUM($H$14:$H206)</f>
        <v>0</v>
      </c>
      <c r="K206" s="25"/>
      <c r="L206" s="25"/>
    </row>
    <row r="207" spans="1:12" x14ac:dyDescent="0.2">
      <c r="A207" s="28" t="str">
        <f>IF(Values_Entered,A206+1,"")</f>
        <v/>
      </c>
      <c r="B207" s="29" t="str">
        <f t="shared" si="24"/>
        <v/>
      </c>
      <c r="C207" s="30" t="str">
        <f t="shared" ref="C207:C270" si="28">IF(Pay_Num&lt;&gt;"",I206,"")</f>
        <v/>
      </c>
      <c r="D207" s="30" t="str">
        <f t="shared" si="23"/>
        <v/>
      </c>
      <c r="E207" s="31" t="e">
        <f t="shared" si="25"/>
        <v>#VALUE!</v>
      </c>
      <c r="F207" s="30" t="e">
        <f t="shared" si="26"/>
        <v>#VALUE!</v>
      </c>
      <c r="G207" s="30" t="str">
        <f t="shared" ref="G207:G270" si="29">IF(Pay_Num&lt;&gt;"",Total_Pay-Int,"")</f>
        <v/>
      </c>
      <c r="H207" s="30" t="str">
        <f t="shared" ref="H207:H270" si="30">IF(Pay_Num&lt;&gt;"",Beg_Bal*Interest_Rate/Num_Pmt_Per_Year,"")</f>
        <v/>
      </c>
      <c r="I207" s="30" t="e">
        <f t="shared" si="27"/>
        <v>#VALUE!</v>
      </c>
      <c r="J207" s="30">
        <f>SUM($H$14:$H207)</f>
        <v>0</v>
      </c>
      <c r="K207" s="25"/>
      <c r="L207" s="25"/>
    </row>
    <row r="208" spans="1:12" x14ac:dyDescent="0.2">
      <c r="A208" s="28" t="str">
        <f>IF(Values_Entered,A207+1,"")</f>
        <v/>
      </c>
      <c r="B208" s="29" t="str">
        <f t="shared" si="24"/>
        <v/>
      </c>
      <c r="C208" s="30" t="str">
        <f t="shared" si="28"/>
        <v/>
      </c>
      <c r="D208" s="30" t="str">
        <f t="shared" ref="D208:D271" si="31">IF(Pay_Num&lt;&gt;"",Scheduled_Monthly_Payment,"")</f>
        <v/>
      </c>
      <c r="E208" s="31" t="e">
        <f t="shared" si="25"/>
        <v>#VALUE!</v>
      </c>
      <c r="F208" s="30" t="e">
        <f t="shared" si="26"/>
        <v>#VALUE!</v>
      </c>
      <c r="G208" s="30" t="str">
        <f t="shared" si="29"/>
        <v/>
      </c>
      <c r="H208" s="30" t="str">
        <f t="shared" si="30"/>
        <v/>
      </c>
      <c r="I208" s="30" t="e">
        <f t="shared" si="27"/>
        <v>#VALUE!</v>
      </c>
      <c r="J208" s="30">
        <f>SUM($H$14:$H208)</f>
        <v>0</v>
      </c>
      <c r="K208" s="25"/>
      <c r="L208" s="25"/>
    </row>
    <row r="209" spans="1:12" x14ac:dyDescent="0.2">
      <c r="A209" s="28" t="str">
        <f>IF(Values_Entered,A208+1,"")</f>
        <v/>
      </c>
      <c r="B209" s="29" t="str">
        <f t="shared" si="24"/>
        <v/>
      </c>
      <c r="C209" s="30" t="str">
        <f t="shared" si="28"/>
        <v/>
      </c>
      <c r="D209" s="30" t="str">
        <f t="shared" si="31"/>
        <v/>
      </c>
      <c r="E209" s="31" t="e">
        <f t="shared" si="25"/>
        <v>#VALUE!</v>
      </c>
      <c r="F209" s="30" t="e">
        <f t="shared" si="26"/>
        <v>#VALUE!</v>
      </c>
      <c r="G209" s="30" t="str">
        <f t="shared" si="29"/>
        <v/>
      </c>
      <c r="H209" s="30" t="str">
        <f t="shared" si="30"/>
        <v/>
      </c>
      <c r="I209" s="30" t="e">
        <f t="shared" si="27"/>
        <v>#VALUE!</v>
      </c>
      <c r="J209" s="30">
        <f>SUM($H$14:$H209)</f>
        <v>0</v>
      </c>
      <c r="K209" s="25"/>
      <c r="L209" s="25"/>
    </row>
    <row r="210" spans="1:12" x14ac:dyDescent="0.2">
      <c r="A210" s="28" t="str">
        <f>IF(Values_Entered,A209+1,"")</f>
        <v/>
      </c>
      <c r="B210" s="29" t="str">
        <f t="shared" si="24"/>
        <v/>
      </c>
      <c r="C210" s="30" t="str">
        <f t="shared" si="28"/>
        <v/>
      </c>
      <c r="D210" s="30" t="str">
        <f t="shared" si="31"/>
        <v/>
      </c>
      <c r="E210" s="31" t="e">
        <f t="shared" si="25"/>
        <v>#VALUE!</v>
      </c>
      <c r="F210" s="30" t="e">
        <f t="shared" si="26"/>
        <v>#VALUE!</v>
      </c>
      <c r="G210" s="30" t="str">
        <f t="shared" si="29"/>
        <v/>
      </c>
      <c r="H210" s="30" t="str">
        <f t="shared" si="30"/>
        <v/>
      </c>
      <c r="I210" s="30" t="e">
        <f t="shared" si="27"/>
        <v>#VALUE!</v>
      </c>
      <c r="J210" s="30">
        <f>SUM($H$14:$H210)</f>
        <v>0</v>
      </c>
      <c r="K210" s="25"/>
      <c r="L210" s="25"/>
    </row>
    <row r="211" spans="1:12" x14ac:dyDescent="0.2">
      <c r="A211" s="28" t="str">
        <f>IF(Values_Entered,A210+1,"")</f>
        <v/>
      </c>
      <c r="B211" s="29" t="str">
        <f t="shared" si="24"/>
        <v/>
      </c>
      <c r="C211" s="30" t="str">
        <f t="shared" si="28"/>
        <v/>
      </c>
      <c r="D211" s="30" t="str">
        <f t="shared" si="31"/>
        <v/>
      </c>
      <c r="E211" s="31" t="e">
        <f t="shared" si="25"/>
        <v>#VALUE!</v>
      </c>
      <c r="F211" s="30" t="e">
        <f t="shared" si="26"/>
        <v>#VALUE!</v>
      </c>
      <c r="G211" s="30" t="str">
        <f t="shared" si="29"/>
        <v/>
      </c>
      <c r="H211" s="30" t="str">
        <f t="shared" si="30"/>
        <v/>
      </c>
      <c r="I211" s="30" t="e">
        <f t="shared" si="27"/>
        <v>#VALUE!</v>
      </c>
      <c r="J211" s="30">
        <f>SUM($H$14:$H211)</f>
        <v>0</v>
      </c>
      <c r="K211" s="25"/>
      <c r="L211" s="25"/>
    </row>
    <row r="212" spans="1:12" x14ac:dyDescent="0.2">
      <c r="A212" s="28" t="str">
        <f>IF(Values_Entered,A211+1,"")</f>
        <v/>
      </c>
      <c r="B212" s="29" t="str">
        <f t="shared" si="24"/>
        <v/>
      </c>
      <c r="C212" s="30" t="str">
        <f t="shared" si="28"/>
        <v/>
      </c>
      <c r="D212" s="30" t="str">
        <f t="shared" si="31"/>
        <v/>
      </c>
      <c r="E212" s="31" t="e">
        <f t="shared" si="25"/>
        <v>#VALUE!</v>
      </c>
      <c r="F212" s="30" t="e">
        <f t="shared" si="26"/>
        <v>#VALUE!</v>
      </c>
      <c r="G212" s="30" t="str">
        <f t="shared" si="29"/>
        <v/>
      </c>
      <c r="H212" s="30" t="str">
        <f t="shared" si="30"/>
        <v/>
      </c>
      <c r="I212" s="30" t="e">
        <f t="shared" si="27"/>
        <v>#VALUE!</v>
      </c>
      <c r="J212" s="30">
        <f>SUM($H$14:$H212)</f>
        <v>0</v>
      </c>
      <c r="K212" s="25"/>
      <c r="L212" s="25"/>
    </row>
    <row r="213" spans="1:12" x14ac:dyDescent="0.2">
      <c r="A213" s="28" t="str">
        <f>IF(Values_Entered,A212+1,"")</f>
        <v/>
      </c>
      <c r="B213" s="29" t="str">
        <f t="shared" si="24"/>
        <v/>
      </c>
      <c r="C213" s="30" t="str">
        <f t="shared" si="28"/>
        <v/>
      </c>
      <c r="D213" s="30" t="str">
        <f t="shared" si="31"/>
        <v/>
      </c>
      <c r="E213" s="31" t="e">
        <f t="shared" si="25"/>
        <v>#VALUE!</v>
      </c>
      <c r="F213" s="30" t="e">
        <f t="shared" si="26"/>
        <v>#VALUE!</v>
      </c>
      <c r="G213" s="30" t="str">
        <f t="shared" si="29"/>
        <v/>
      </c>
      <c r="H213" s="30" t="str">
        <f t="shared" si="30"/>
        <v/>
      </c>
      <c r="I213" s="30" t="e">
        <f t="shared" si="27"/>
        <v>#VALUE!</v>
      </c>
      <c r="J213" s="30">
        <f>SUM($H$14:$H213)</f>
        <v>0</v>
      </c>
      <c r="K213" s="25"/>
      <c r="L213" s="25"/>
    </row>
    <row r="214" spans="1:12" x14ac:dyDescent="0.2">
      <c r="A214" s="28" t="str">
        <f>IF(Values_Entered,A213+1,"")</f>
        <v/>
      </c>
      <c r="B214" s="29" t="str">
        <f t="shared" si="24"/>
        <v/>
      </c>
      <c r="C214" s="30" t="str">
        <f t="shared" si="28"/>
        <v/>
      </c>
      <c r="D214" s="30" t="str">
        <f t="shared" si="31"/>
        <v/>
      </c>
      <c r="E214" s="31" t="e">
        <f t="shared" si="25"/>
        <v>#VALUE!</v>
      </c>
      <c r="F214" s="30" t="e">
        <f t="shared" si="26"/>
        <v>#VALUE!</v>
      </c>
      <c r="G214" s="30" t="str">
        <f t="shared" si="29"/>
        <v/>
      </c>
      <c r="H214" s="30" t="str">
        <f t="shared" si="30"/>
        <v/>
      </c>
      <c r="I214" s="30" t="e">
        <f t="shared" si="27"/>
        <v>#VALUE!</v>
      </c>
      <c r="J214" s="30">
        <f>SUM($H$14:$H214)</f>
        <v>0</v>
      </c>
      <c r="K214" s="25"/>
      <c r="L214" s="25"/>
    </row>
    <row r="215" spans="1:12" x14ac:dyDescent="0.2">
      <c r="A215" s="28" t="str">
        <f>IF(Values_Entered,A214+1,"")</f>
        <v/>
      </c>
      <c r="B215" s="29" t="str">
        <f t="shared" si="24"/>
        <v/>
      </c>
      <c r="C215" s="30" t="str">
        <f t="shared" si="28"/>
        <v/>
      </c>
      <c r="D215" s="30" t="str">
        <f t="shared" si="31"/>
        <v/>
      </c>
      <c r="E215" s="31" t="e">
        <f t="shared" si="25"/>
        <v>#VALUE!</v>
      </c>
      <c r="F215" s="30" t="e">
        <f t="shared" si="26"/>
        <v>#VALUE!</v>
      </c>
      <c r="G215" s="30" t="str">
        <f t="shared" si="29"/>
        <v/>
      </c>
      <c r="H215" s="30" t="str">
        <f t="shared" si="30"/>
        <v/>
      </c>
      <c r="I215" s="30" t="e">
        <f t="shared" si="27"/>
        <v>#VALUE!</v>
      </c>
      <c r="J215" s="30">
        <f>SUM($H$14:$H215)</f>
        <v>0</v>
      </c>
      <c r="K215" s="25"/>
      <c r="L215" s="25"/>
    </row>
    <row r="216" spans="1:12" x14ac:dyDescent="0.2">
      <c r="A216" s="28" t="str">
        <f>IF(Values_Entered,A215+1,"")</f>
        <v/>
      </c>
      <c r="B216" s="29" t="str">
        <f t="shared" si="24"/>
        <v/>
      </c>
      <c r="C216" s="30" t="str">
        <f t="shared" si="28"/>
        <v/>
      </c>
      <c r="D216" s="30" t="str">
        <f t="shared" si="31"/>
        <v/>
      </c>
      <c r="E216" s="31" t="e">
        <f t="shared" si="25"/>
        <v>#VALUE!</v>
      </c>
      <c r="F216" s="30" t="e">
        <f t="shared" si="26"/>
        <v>#VALUE!</v>
      </c>
      <c r="G216" s="30" t="str">
        <f t="shared" si="29"/>
        <v/>
      </c>
      <c r="H216" s="30" t="str">
        <f t="shared" si="30"/>
        <v/>
      </c>
      <c r="I216" s="30" t="e">
        <f t="shared" si="27"/>
        <v>#VALUE!</v>
      </c>
      <c r="J216" s="30">
        <f>SUM($H$14:$H216)</f>
        <v>0</v>
      </c>
      <c r="K216" s="25"/>
      <c r="L216" s="25"/>
    </row>
    <row r="217" spans="1:12" x14ac:dyDescent="0.2">
      <c r="A217" s="28" t="str">
        <f>IF(Values_Entered,A216+1,"")</f>
        <v/>
      </c>
      <c r="B217" s="29" t="str">
        <f t="shared" si="24"/>
        <v/>
      </c>
      <c r="C217" s="30" t="str">
        <f t="shared" si="28"/>
        <v/>
      </c>
      <c r="D217" s="30" t="str">
        <f t="shared" si="31"/>
        <v/>
      </c>
      <c r="E217" s="31" t="e">
        <f t="shared" si="25"/>
        <v>#VALUE!</v>
      </c>
      <c r="F217" s="30" t="e">
        <f t="shared" si="26"/>
        <v>#VALUE!</v>
      </c>
      <c r="G217" s="30" t="str">
        <f t="shared" si="29"/>
        <v/>
      </c>
      <c r="H217" s="30" t="str">
        <f t="shared" si="30"/>
        <v/>
      </c>
      <c r="I217" s="30" t="e">
        <f t="shared" si="27"/>
        <v>#VALUE!</v>
      </c>
      <c r="J217" s="30">
        <f>SUM($H$14:$H217)</f>
        <v>0</v>
      </c>
      <c r="K217" s="25"/>
      <c r="L217" s="25"/>
    </row>
    <row r="218" spans="1:12" x14ac:dyDescent="0.2">
      <c r="A218" s="28" t="str">
        <f>IF(Values_Entered,A217+1,"")</f>
        <v/>
      </c>
      <c r="B218" s="29" t="str">
        <f t="shared" si="24"/>
        <v/>
      </c>
      <c r="C218" s="30" t="str">
        <f t="shared" si="28"/>
        <v/>
      </c>
      <c r="D218" s="30" t="str">
        <f t="shared" si="31"/>
        <v/>
      </c>
      <c r="E218" s="31" t="e">
        <f t="shared" si="25"/>
        <v>#VALUE!</v>
      </c>
      <c r="F218" s="30" t="e">
        <f t="shared" si="26"/>
        <v>#VALUE!</v>
      </c>
      <c r="G218" s="30" t="str">
        <f t="shared" si="29"/>
        <v/>
      </c>
      <c r="H218" s="30" t="str">
        <f t="shared" si="30"/>
        <v/>
      </c>
      <c r="I218" s="30" t="e">
        <f t="shared" si="27"/>
        <v>#VALUE!</v>
      </c>
      <c r="J218" s="30">
        <f>SUM($H$14:$H218)</f>
        <v>0</v>
      </c>
      <c r="K218" s="25"/>
      <c r="L218" s="25"/>
    </row>
    <row r="219" spans="1:12" x14ac:dyDescent="0.2">
      <c r="A219" s="28" t="str">
        <f>IF(Values_Entered,A218+1,"")</f>
        <v/>
      </c>
      <c r="B219" s="29" t="str">
        <f t="shared" si="24"/>
        <v/>
      </c>
      <c r="C219" s="30" t="str">
        <f t="shared" si="28"/>
        <v/>
      </c>
      <c r="D219" s="30" t="str">
        <f t="shared" si="31"/>
        <v/>
      </c>
      <c r="E219" s="31" t="e">
        <f t="shared" si="25"/>
        <v>#VALUE!</v>
      </c>
      <c r="F219" s="30" t="e">
        <f t="shared" si="26"/>
        <v>#VALUE!</v>
      </c>
      <c r="G219" s="30" t="str">
        <f t="shared" si="29"/>
        <v/>
      </c>
      <c r="H219" s="30" t="str">
        <f t="shared" si="30"/>
        <v/>
      </c>
      <c r="I219" s="30" t="e">
        <f t="shared" si="27"/>
        <v>#VALUE!</v>
      </c>
      <c r="J219" s="30">
        <f>SUM($H$14:$H219)</f>
        <v>0</v>
      </c>
      <c r="K219" s="25"/>
      <c r="L219" s="25"/>
    </row>
    <row r="220" spans="1:12" x14ac:dyDescent="0.2">
      <c r="A220" s="28" t="str">
        <f>IF(Values_Entered,A219+1,"")</f>
        <v/>
      </c>
      <c r="B220" s="29" t="str">
        <f t="shared" si="24"/>
        <v/>
      </c>
      <c r="C220" s="30" t="str">
        <f t="shared" si="28"/>
        <v/>
      </c>
      <c r="D220" s="30" t="str">
        <f t="shared" si="31"/>
        <v/>
      </c>
      <c r="E220" s="31" t="e">
        <f t="shared" si="25"/>
        <v>#VALUE!</v>
      </c>
      <c r="F220" s="30" t="e">
        <f t="shared" si="26"/>
        <v>#VALUE!</v>
      </c>
      <c r="G220" s="30" t="str">
        <f t="shared" si="29"/>
        <v/>
      </c>
      <c r="H220" s="30" t="str">
        <f t="shared" si="30"/>
        <v/>
      </c>
      <c r="I220" s="30" t="e">
        <f t="shared" si="27"/>
        <v>#VALUE!</v>
      </c>
      <c r="J220" s="30">
        <f>SUM($H$14:$H220)</f>
        <v>0</v>
      </c>
      <c r="K220" s="25"/>
      <c r="L220" s="25"/>
    </row>
    <row r="221" spans="1:12" x14ac:dyDescent="0.2">
      <c r="A221" s="28" t="str">
        <f>IF(Values_Entered,A220+1,"")</f>
        <v/>
      </c>
      <c r="B221" s="29" t="str">
        <f t="shared" si="24"/>
        <v/>
      </c>
      <c r="C221" s="30" t="str">
        <f t="shared" si="28"/>
        <v/>
      </c>
      <c r="D221" s="30" t="str">
        <f t="shared" si="31"/>
        <v/>
      </c>
      <c r="E221" s="31" t="e">
        <f t="shared" si="25"/>
        <v>#VALUE!</v>
      </c>
      <c r="F221" s="30" t="e">
        <f t="shared" si="26"/>
        <v>#VALUE!</v>
      </c>
      <c r="G221" s="30" t="str">
        <f t="shared" si="29"/>
        <v/>
      </c>
      <c r="H221" s="30" t="str">
        <f t="shared" si="30"/>
        <v/>
      </c>
      <c r="I221" s="30" t="e">
        <f t="shared" si="27"/>
        <v>#VALUE!</v>
      </c>
      <c r="J221" s="30">
        <f>SUM($H$14:$H221)</f>
        <v>0</v>
      </c>
      <c r="K221" s="25"/>
      <c r="L221" s="25"/>
    </row>
    <row r="222" spans="1:12" x14ac:dyDescent="0.2">
      <c r="A222" s="28" t="str">
        <f>IF(Values_Entered,A221+1,"")</f>
        <v/>
      </c>
      <c r="B222" s="29" t="str">
        <f t="shared" si="24"/>
        <v/>
      </c>
      <c r="C222" s="30" t="str">
        <f t="shared" si="28"/>
        <v/>
      </c>
      <c r="D222" s="30" t="str">
        <f t="shared" si="31"/>
        <v/>
      </c>
      <c r="E222" s="31" t="e">
        <f t="shared" si="25"/>
        <v>#VALUE!</v>
      </c>
      <c r="F222" s="30" t="e">
        <f t="shared" si="26"/>
        <v>#VALUE!</v>
      </c>
      <c r="G222" s="30" t="str">
        <f t="shared" si="29"/>
        <v/>
      </c>
      <c r="H222" s="30" t="str">
        <f t="shared" si="30"/>
        <v/>
      </c>
      <c r="I222" s="30" t="e">
        <f t="shared" si="27"/>
        <v>#VALUE!</v>
      </c>
      <c r="J222" s="30">
        <f>SUM($H$14:$H222)</f>
        <v>0</v>
      </c>
      <c r="K222" s="25"/>
      <c r="L222" s="25"/>
    </row>
    <row r="223" spans="1:12" x14ac:dyDescent="0.2">
      <c r="A223" s="28" t="str">
        <f>IF(Values_Entered,A222+1,"")</f>
        <v/>
      </c>
      <c r="B223" s="29" t="str">
        <f t="shared" si="24"/>
        <v/>
      </c>
      <c r="C223" s="30" t="str">
        <f t="shared" si="28"/>
        <v/>
      </c>
      <c r="D223" s="30" t="str">
        <f t="shared" si="31"/>
        <v/>
      </c>
      <c r="E223" s="31" t="e">
        <f t="shared" si="25"/>
        <v>#VALUE!</v>
      </c>
      <c r="F223" s="30" t="e">
        <f t="shared" si="26"/>
        <v>#VALUE!</v>
      </c>
      <c r="G223" s="30" t="str">
        <f t="shared" si="29"/>
        <v/>
      </c>
      <c r="H223" s="30" t="str">
        <f t="shared" si="30"/>
        <v/>
      </c>
      <c r="I223" s="30" t="e">
        <f t="shared" si="27"/>
        <v>#VALUE!</v>
      </c>
      <c r="J223" s="30">
        <f>SUM($H$14:$H223)</f>
        <v>0</v>
      </c>
      <c r="K223" s="25"/>
      <c r="L223" s="25"/>
    </row>
    <row r="224" spans="1:12" x14ac:dyDescent="0.2">
      <c r="A224" s="28" t="str">
        <f>IF(Values_Entered,A223+1,"")</f>
        <v/>
      </c>
      <c r="B224" s="29" t="str">
        <f t="shared" si="24"/>
        <v/>
      </c>
      <c r="C224" s="30" t="str">
        <f t="shared" si="28"/>
        <v/>
      </c>
      <c r="D224" s="30" t="str">
        <f t="shared" si="31"/>
        <v/>
      </c>
      <c r="E224" s="31" t="e">
        <f t="shared" si="25"/>
        <v>#VALUE!</v>
      </c>
      <c r="F224" s="30" t="e">
        <f t="shared" si="26"/>
        <v>#VALUE!</v>
      </c>
      <c r="G224" s="30" t="str">
        <f t="shared" si="29"/>
        <v/>
      </c>
      <c r="H224" s="30" t="str">
        <f t="shared" si="30"/>
        <v/>
      </c>
      <c r="I224" s="30" t="e">
        <f t="shared" si="27"/>
        <v>#VALUE!</v>
      </c>
      <c r="J224" s="30">
        <f>SUM($H$14:$H224)</f>
        <v>0</v>
      </c>
      <c r="K224" s="25"/>
      <c r="L224" s="25"/>
    </row>
    <row r="225" spans="1:12" x14ac:dyDescent="0.2">
      <c r="A225" s="28" t="str">
        <f>IF(Values_Entered,A224+1,"")</f>
        <v/>
      </c>
      <c r="B225" s="29" t="str">
        <f t="shared" si="24"/>
        <v/>
      </c>
      <c r="C225" s="30" t="str">
        <f t="shared" si="28"/>
        <v/>
      </c>
      <c r="D225" s="30" t="str">
        <f t="shared" si="31"/>
        <v/>
      </c>
      <c r="E225" s="31" t="e">
        <f t="shared" si="25"/>
        <v>#VALUE!</v>
      </c>
      <c r="F225" s="30" t="e">
        <f t="shared" si="26"/>
        <v>#VALUE!</v>
      </c>
      <c r="G225" s="30" t="str">
        <f t="shared" si="29"/>
        <v/>
      </c>
      <c r="H225" s="30" t="str">
        <f t="shared" si="30"/>
        <v/>
      </c>
      <c r="I225" s="30" t="e">
        <f t="shared" si="27"/>
        <v>#VALUE!</v>
      </c>
      <c r="J225" s="30">
        <f>SUM($H$14:$H225)</f>
        <v>0</v>
      </c>
      <c r="K225" s="25"/>
      <c r="L225" s="25"/>
    </row>
    <row r="226" spans="1:12" x14ac:dyDescent="0.2">
      <c r="A226" s="28" t="str">
        <f>IF(Values_Entered,A225+1,"")</f>
        <v/>
      </c>
      <c r="B226" s="29" t="str">
        <f t="shared" si="24"/>
        <v/>
      </c>
      <c r="C226" s="30" t="str">
        <f t="shared" si="28"/>
        <v/>
      </c>
      <c r="D226" s="30" t="str">
        <f t="shared" si="31"/>
        <v/>
      </c>
      <c r="E226" s="31" t="e">
        <f t="shared" si="25"/>
        <v>#VALUE!</v>
      </c>
      <c r="F226" s="30" t="e">
        <f t="shared" si="26"/>
        <v>#VALUE!</v>
      </c>
      <c r="G226" s="30" t="str">
        <f t="shared" si="29"/>
        <v/>
      </c>
      <c r="H226" s="30" t="str">
        <f t="shared" si="30"/>
        <v/>
      </c>
      <c r="I226" s="30" t="e">
        <f t="shared" si="27"/>
        <v>#VALUE!</v>
      </c>
      <c r="J226" s="30">
        <f>SUM($H$14:$H226)</f>
        <v>0</v>
      </c>
      <c r="K226" s="25"/>
      <c r="L226" s="25"/>
    </row>
    <row r="227" spans="1:12" x14ac:dyDescent="0.2">
      <c r="A227" s="28" t="str">
        <f>IF(Values_Entered,A226+1,"")</f>
        <v/>
      </c>
      <c r="B227" s="29" t="str">
        <f t="shared" si="24"/>
        <v/>
      </c>
      <c r="C227" s="30" t="str">
        <f t="shared" si="28"/>
        <v/>
      </c>
      <c r="D227" s="30" t="str">
        <f t="shared" si="31"/>
        <v/>
      </c>
      <c r="E227" s="31" t="e">
        <f t="shared" si="25"/>
        <v>#VALUE!</v>
      </c>
      <c r="F227" s="30" t="e">
        <f t="shared" si="26"/>
        <v>#VALUE!</v>
      </c>
      <c r="G227" s="30" t="str">
        <f t="shared" si="29"/>
        <v/>
      </c>
      <c r="H227" s="30" t="str">
        <f t="shared" si="30"/>
        <v/>
      </c>
      <c r="I227" s="30" t="e">
        <f t="shared" si="27"/>
        <v>#VALUE!</v>
      </c>
      <c r="J227" s="30">
        <f>SUM($H$14:$H227)</f>
        <v>0</v>
      </c>
      <c r="K227" s="25"/>
      <c r="L227" s="25"/>
    </row>
    <row r="228" spans="1:12" x14ac:dyDescent="0.2">
      <c r="A228" s="28" t="str">
        <f>IF(Values_Entered,A227+1,"")</f>
        <v/>
      </c>
      <c r="B228" s="29" t="str">
        <f t="shared" si="24"/>
        <v/>
      </c>
      <c r="C228" s="30" t="str">
        <f t="shared" si="28"/>
        <v/>
      </c>
      <c r="D228" s="30" t="str">
        <f t="shared" si="31"/>
        <v/>
      </c>
      <c r="E228" s="31" t="e">
        <f t="shared" si="25"/>
        <v>#VALUE!</v>
      </c>
      <c r="F228" s="30" t="e">
        <f t="shared" si="26"/>
        <v>#VALUE!</v>
      </c>
      <c r="G228" s="30" t="str">
        <f t="shared" si="29"/>
        <v/>
      </c>
      <c r="H228" s="30" t="str">
        <f t="shared" si="30"/>
        <v/>
      </c>
      <c r="I228" s="30" t="e">
        <f t="shared" si="27"/>
        <v>#VALUE!</v>
      </c>
      <c r="J228" s="30">
        <f>SUM($H$14:$H228)</f>
        <v>0</v>
      </c>
      <c r="K228" s="25"/>
      <c r="L228" s="25"/>
    </row>
    <row r="229" spans="1:12" x14ac:dyDescent="0.2">
      <c r="A229" s="28" t="str">
        <f>IF(Values_Entered,A228+1,"")</f>
        <v/>
      </c>
      <c r="B229" s="29" t="str">
        <f t="shared" si="24"/>
        <v/>
      </c>
      <c r="C229" s="30" t="str">
        <f t="shared" si="28"/>
        <v/>
      </c>
      <c r="D229" s="30" t="str">
        <f t="shared" si="31"/>
        <v/>
      </c>
      <c r="E229" s="31" t="e">
        <f t="shared" si="25"/>
        <v>#VALUE!</v>
      </c>
      <c r="F229" s="30" t="e">
        <f t="shared" si="26"/>
        <v>#VALUE!</v>
      </c>
      <c r="G229" s="30" t="str">
        <f t="shared" si="29"/>
        <v/>
      </c>
      <c r="H229" s="30" t="str">
        <f t="shared" si="30"/>
        <v/>
      </c>
      <c r="I229" s="30" t="e">
        <f t="shared" si="27"/>
        <v>#VALUE!</v>
      </c>
      <c r="J229" s="30">
        <f>SUM($H$14:$H229)</f>
        <v>0</v>
      </c>
      <c r="K229" s="25"/>
      <c r="L229" s="25"/>
    </row>
    <row r="230" spans="1:12" x14ac:dyDescent="0.2">
      <c r="A230" s="28" t="str">
        <f>IF(Values_Entered,A229+1,"")</f>
        <v/>
      </c>
      <c r="B230" s="29" t="str">
        <f t="shared" si="24"/>
        <v/>
      </c>
      <c r="C230" s="30" t="str">
        <f t="shared" si="28"/>
        <v/>
      </c>
      <c r="D230" s="30" t="str">
        <f t="shared" si="31"/>
        <v/>
      </c>
      <c r="E230" s="31" t="e">
        <f t="shared" si="25"/>
        <v>#VALUE!</v>
      </c>
      <c r="F230" s="30" t="e">
        <f t="shared" si="26"/>
        <v>#VALUE!</v>
      </c>
      <c r="G230" s="30" t="str">
        <f t="shared" si="29"/>
        <v/>
      </c>
      <c r="H230" s="30" t="str">
        <f t="shared" si="30"/>
        <v/>
      </c>
      <c r="I230" s="30" t="e">
        <f t="shared" si="27"/>
        <v>#VALUE!</v>
      </c>
      <c r="J230" s="30">
        <f>SUM($H$14:$H230)</f>
        <v>0</v>
      </c>
      <c r="K230" s="25"/>
      <c r="L230" s="25"/>
    </row>
    <row r="231" spans="1:12" x14ac:dyDescent="0.2">
      <c r="A231" s="28" t="str">
        <f>IF(Values_Entered,A230+1,"")</f>
        <v/>
      </c>
      <c r="B231" s="29" t="str">
        <f t="shared" si="24"/>
        <v/>
      </c>
      <c r="C231" s="30" t="str">
        <f t="shared" si="28"/>
        <v/>
      </c>
      <c r="D231" s="30" t="str">
        <f t="shared" si="31"/>
        <v/>
      </c>
      <c r="E231" s="31" t="e">
        <f t="shared" si="25"/>
        <v>#VALUE!</v>
      </c>
      <c r="F231" s="30" t="e">
        <f t="shared" si="26"/>
        <v>#VALUE!</v>
      </c>
      <c r="G231" s="30" t="str">
        <f t="shared" si="29"/>
        <v/>
      </c>
      <c r="H231" s="30" t="str">
        <f t="shared" si="30"/>
        <v/>
      </c>
      <c r="I231" s="30" t="e">
        <f t="shared" si="27"/>
        <v>#VALUE!</v>
      </c>
      <c r="J231" s="30">
        <f>SUM($H$14:$H231)</f>
        <v>0</v>
      </c>
      <c r="K231" s="25"/>
      <c r="L231" s="25"/>
    </row>
    <row r="232" spans="1:12" x14ac:dyDescent="0.2">
      <c r="A232" s="28" t="str">
        <f>IF(Values_Entered,A231+1,"")</f>
        <v/>
      </c>
      <c r="B232" s="29" t="str">
        <f t="shared" si="24"/>
        <v/>
      </c>
      <c r="C232" s="30" t="str">
        <f t="shared" si="28"/>
        <v/>
      </c>
      <c r="D232" s="30" t="str">
        <f t="shared" si="31"/>
        <v/>
      </c>
      <c r="E232" s="31" t="e">
        <f t="shared" si="25"/>
        <v>#VALUE!</v>
      </c>
      <c r="F232" s="30" t="e">
        <f t="shared" si="26"/>
        <v>#VALUE!</v>
      </c>
      <c r="G232" s="30" t="str">
        <f t="shared" si="29"/>
        <v/>
      </c>
      <c r="H232" s="30" t="str">
        <f t="shared" si="30"/>
        <v/>
      </c>
      <c r="I232" s="30" t="e">
        <f t="shared" si="27"/>
        <v>#VALUE!</v>
      </c>
      <c r="J232" s="30">
        <f>SUM($H$14:$H232)</f>
        <v>0</v>
      </c>
      <c r="K232" s="25"/>
      <c r="L232" s="25"/>
    </row>
    <row r="233" spans="1:12" x14ac:dyDescent="0.2">
      <c r="A233" s="28" t="str">
        <f>IF(Values_Entered,A232+1,"")</f>
        <v/>
      </c>
      <c r="B233" s="29" t="str">
        <f t="shared" si="24"/>
        <v/>
      </c>
      <c r="C233" s="30" t="str">
        <f t="shared" si="28"/>
        <v/>
      </c>
      <c r="D233" s="30" t="str">
        <f t="shared" si="31"/>
        <v/>
      </c>
      <c r="E233" s="31" t="e">
        <f t="shared" si="25"/>
        <v>#VALUE!</v>
      </c>
      <c r="F233" s="30" t="e">
        <f t="shared" si="26"/>
        <v>#VALUE!</v>
      </c>
      <c r="G233" s="30" t="str">
        <f t="shared" si="29"/>
        <v/>
      </c>
      <c r="H233" s="30" t="str">
        <f t="shared" si="30"/>
        <v/>
      </c>
      <c r="I233" s="30" t="e">
        <f t="shared" si="27"/>
        <v>#VALUE!</v>
      </c>
      <c r="J233" s="30">
        <f>SUM($H$14:$H233)</f>
        <v>0</v>
      </c>
      <c r="K233" s="25"/>
      <c r="L233" s="25"/>
    </row>
    <row r="234" spans="1:12" x14ac:dyDescent="0.2">
      <c r="A234" s="28" t="str">
        <f>IF(Values_Entered,A233+1,"")</f>
        <v/>
      </c>
      <c r="B234" s="29" t="str">
        <f t="shared" si="24"/>
        <v/>
      </c>
      <c r="C234" s="30" t="str">
        <f t="shared" si="28"/>
        <v/>
      </c>
      <c r="D234" s="30" t="str">
        <f t="shared" si="31"/>
        <v/>
      </c>
      <c r="E234" s="31" t="e">
        <f t="shared" si="25"/>
        <v>#VALUE!</v>
      </c>
      <c r="F234" s="30" t="e">
        <f t="shared" si="26"/>
        <v>#VALUE!</v>
      </c>
      <c r="G234" s="30" t="str">
        <f t="shared" si="29"/>
        <v/>
      </c>
      <c r="H234" s="30" t="str">
        <f t="shared" si="30"/>
        <v/>
      </c>
      <c r="I234" s="30" t="e">
        <f t="shared" si="27"/>
        <v>#VALUE!</v>
      </c>
      <c r="J234" s="30">
        <f>SUM($H$14:$H234)</f>
        <v>0</v>
      </c>
      <c r="K234" s="25"/>
      <c r="L234" s="25"/>
    </row>
    <row r="235" spans="1:12" x14ac:dyDescent="0.2">
      <c r="A235" s="28" t="str">
        <f>IF(Values_Entered,A234+1,"")</f>
        <v/>
      </c>
      <c r="B235" s="29" t="str">
        <f t="shared" si="24"/>
        <v/>
      </c>
      <c r="C235" s="30" t="str">
        <f t="shared" si="28"/>
        <v/>
      </c>
      <c r="D235" s="30" t="str">
        <f t="shared" si="31"/>
        <v/>
      </c>
      <c r="E235" s="31" t="e">
        <f t="shared" si="25"/>
        <v>#VALUE!</v>
      </c>
      <c r="F235" s="30" t="e">
        <f t="shared" si="26"/>
        <v>#VALUE!</v>
      </c>
      <c r="G235" s="30" t="str">
        <f t="shared" si="29"/>
        <v/>
      </c>
      <c r="H235" s="30" t="str">
        <f t="shared" si="30"/>
        <v/>
      </c>
      <c r="I235" s="30" t="e">
        <f t="shared" si="27"/>
        <v>#VALUE!</v>
      </c>
      <c r="J235" s="30">
        <f>SUM($H$14:$H235)</f>
        <v>0</v>
      </c>
      <c r="K235" s="25"/>
      <c r="L235" s="25"/>
    </row>
    <row r="236" spans="1:12" x14ac:dyDescent="0.2">
      <c r="A236" s="28" t="str">
        <f>IF(Values_Entered,A235+1,"")</f>
        <v/>
      </c>
      <c r="B236" s="29" t="str">
        <f t="shared" si="24"/>
        <v/>
      </c>
      <c r="C236" s="30" t="str">
        <f t="shared" si="28"/>
        <v/>
      </c>
      <c r="D236" s="30" t="str">
        <f t="shared" si="31"/>
        <v/>
      </c>
      <c r="E236" s="31" t="e">
        <f t="shared" si="25"/>
        <v>#VALUE!</v>
      </c>
      <c r="F236" s="30" t="e">
        <f t="shared" si="26"/>
        <v>#VALUE!</v>
      </c>
      <c r="G236" s="30" t="str">
        <f t="shared" si="29"/>
        <v/>
      </c>
      <c r="H236" s="30" t="str">
        <f t="shared" si="30"/>
        <v/>
      </c>
      <c r="I236" s="30" t="e">
        <f t="shared" si="27"/>
        <v>#VALUE!</v>
      </c>
      <c r="J236" s="30">
        <f>SUM($H$14:$H236)</f>
        <v>0</v>
      </c>
      <c r="K236" s="25"/>
      <c r="L236" s="25"/>
    </row>
    <row r="237" spans="1:12" x14ac:dyDescent="0.2">
      <c r="A237" s="28" t="str">
        <f>IF(Values_Entered,A236+1,"")</f>
        <v/>
      </c>
      <c r="B237" s="29" t="str">
        <f t="shared" si="24"/>
        <v/>
      </c>
      <c r="C237" s="30" t="str">
        <f t="shared" si="28"/>
        <v/>
      </c>
      <c r="D237" s="30" t="str">
        <f t="shared" si="31"/>
        <v/>
      </c>
      <c r="E237" s="31" t="e">
        <f t="shared" si="25"/>
        <v>#VALUE!</v>
      </c>
      <c r="F237" s="30" t="e">
        <f t="shared" si="26"/>
        <v>#VALUE!</v>
      </c>
      <c r="G237" s="30" t="str">
        <f t="shared" si="29"/>
        <v/>
      </c>
      <c r="H237" s="30" t="str">
        <f t="shared" si="30"/>
        <v/>
      </c>
      <c r="I237" s="30" t="e">
        <f t="shared" si="27"/>
        <v>#VALUE!</v>
      </c>
      <c r="J237" s="30">
        <f>SUM($H$14:$H237)</f>
        <v>0</v>
      </c>
      <c r="K237" s="25"/>
      <c r="L237" s="25"/>
    </row>
    <row r="238" spans="1:12" x14ac:dyDescent="0.2">
      <c r="A238" s="28" t="str">
        <f>IF(Values_Entered,A237+1,"")</f>
        <v/>
      </c>
      <c r="B238" s="29" t="str">
        <f t="shared" si="24"/>
        <v/>
      </c>
      <c r="C238" s="30" t="str">
        <f t="shared" si="28"/>
        <v/>
      </c>
      <c r="D238" s="30" t="str">
        <f t="shared" si="31"/>
        <v/>
      </c>
      <c r="E238" s="31" t="e">
        <f t="shared" si="25"/>
        <v>#VALUE!</v>
      </c>
      <c r="F238" s="30" t="e">
        <f t="shared" si="26"/>
        <v>#VALUE!</v>
      </c>
      <c r="G238" s="30" t="str">
        <f t="shared" si="29"/>
        <v/>
      </c>
      <c r="H238" s="30" t="str">
        <f t="shared" si="30"/>
        <v/>
      </c>
      <c r="I238" s="30" t="e">
        <f t="shared" si="27"/>
        <v>#VALUE!</v>
      </c>
      <c r="J238" s="30">
        <f>SUM($H$14:$H238)</f>
        <v>0</v>
      </c>
      <c r="K238" s="25"/>
      <c r="L238" s="25"/>
    </row>
    <row r="239" spans="1:12" x14ac:dyDescent="0.2">
      <c r="A239" s="28" t="str">
        <f>IF(Values_Entered,A238+1,"")</f>
        <v/>
      </c>
      <c r="B239" s="29" t="str">
        <f t="shared" si="24"/>
        <v/>
      </c>
      <c r="C239" s="30" t="str">
        <f t="shared" si="28"/>
        <v/>
      </c>
      <c r="D239" s="30" t="str">
        <f t="shared" si="31"/>
        <v/>
      </c>
      <c r="E239" s="31" t="e">
        <f t="shared" si="25"/>
        <v>#VALUE!</v>
      </c>
      <c r="F239" s="30" t="e">
        <f t="shared" si="26"/>
        <v>#VALUE!</v>
      </c>
      <c r="G239" s="30" t="str">
        <f t="shared" si="29"/>
        <v/>
      </c>
      <c r="H239" s="30" t="str">
        <f t="shared" si="30"/>
        <v/>
      </c>
      <c r="I239" s="30" t="e">
        <f t="shared" si="27"/>
        <v>#VALUE!</v>
      </c>
      <c r="J239" s="30">
        <f>SUM($H$14:$H239)</f>
        <v>0</v>
      </c>
      <c r="K239" s="25"/>
      <c r="L239" s="25"/>
    </row>
    <row r="240" spans="1:12" x14ac:dyDescent="0.2">
      <c r="A240" s="28" t="str">
        <f>IF(Values_Entered,A239+1,"")</f>
        <v/>
      </c>
      <c r="B240" s="29" t="str">
        <f t="shared" si="24"/>
        <v/>
      </c>
      <c r="C240" s="30" t="str">
        <f t="shared" si="28"/>
        <v/>
      </c>
      <c r="D240" s="30" t="str">
        <f t="shared" si="31"/>
        <v/>
      </c>
      <c r="E240" s="31" t="e">
        <f t="shared" si="25"/>
        <v>#VALUE!</v>
      </c>
      <c r="F240" s="30" t="e">
        <f t="shared" si="26"/>
        <v>#VALUE!</v>
      </c>
      <c r="G240" s="30" t="str">
        <f t="shared" si="29"/>
        <v/>
      </c>
      <c r="H240" s="30" t="str">
        <f t="shared" si="30"/>
        <v/>
      </c>
      <c r="I240" s="30" t="e">
        <f t="shared" si="27"/>
        <v>#VALUE!</v>
      </c>
      <c r="J240" s="30">
        <f>SUM($H$14:$H240)</f>
        <v>0</v>
      </c>
      <c r="K240" s="25"/>
      <c r="L240" s="25"/>
    </row>
    <row r="241" spans="1:12" x14ac:dyDescent="0.2">
      <c r="A241" s="28" t="str">
        <f>IF(Values_Entered,A240+1,"")</f>
        <v/>
      </c>
      <c r="B241" s="29" t="str">
        <f t="shared" si="24"/>
        <v/>
      </c>
      <c r="C241" s="30" t="str">
        <f t="shared" si="28"/>
        <v/>
      </c>
      <c r="D241" s="30" t="str">
        <f t="shared" si="31"/>
        <v/>
      </c>
      <c r="E241" s="31" t="e">
        <f t="shared" si="25"/>
        <v>#VALUE!</v>
      </c>
      <c r="F241" s="30" t="e">
        <f t="shared" si="26"/>
        <v>#VALUE!</v>
      </c>
      <c r="G241" s="30" t="str">
        <f t="shared" si="29"/>
        <v/>
      </c>
      <c r="H241" s="30" t="str">
        <f t="shared" si="30"/>
        <v/>
      </c>
      <c r="I241" s="30" t="e">
        <f t="shared" si="27"/>
        <v>#VALUE!</v>
      </c>
      <c r="J241" s="30">
        <f>SUM($H$14:$H241)</f>
        <v>0</v>
      </c>
      <c r="K241" s="25"/>
      <c r="L241" s="25"/>
    </row>
    <row r="242" spans="1:12" x14ac:dyDescent="0.2">
      <c r="A242" s="28" t="str">
        <f>IF(Values_Entered,A241+1,"")</f>
        <v/>
      </c>
      <c r="B242" s="29" t="str">
        <f t="shared" si="24"/>
        <v/>
      </c>
      <c r="C242" s="30" t="str">
        <f t="shared" si="28"/>
        <v/>
      </c>
      <c r="D242" s="30" t="str">
        <f t="shared" si="31"/>
        <v/>
      </c>
      <c r="E242" s="31" t="e">
        <f t="shared" si="25"/>
        <v>#VALUE!</v>
      </c>
      <c r="F242" s="30" t="e">
        <f t="shared" si="26"/>
        <v>#VALUE!</v>
      </c>
      <c r="G242" s="30" t="str">
        <f t="shared" si="29"/>
        <v/>
      </c>
      <c r="H242" s="30" t="str">
        <f t="shared" si="30"/>
        <v/>
      </c>
      <c r="I242" s="30" t="e">
        <f t="shared" si="27"/>
        <v>#VALUE!</v>
      </c>
      <c r="J242" s="30">
        <f>SUM($H$14:$H242)</f>
        <v>0</v>
      </c>
      <c r="K242" s="25"/>
      <c r="L242" s="25"/>
    </row>
    <row r="243" spans="1:12" x14ac:dyDescent="0.2">
      <c r="A243" s="28" t="str">
        <f>IF(Values_Entered,A242+1,"")</f>
        <v/>
      </c>
      <c r="B243" s="29" t="str">
        <f t="shared" si="24"/>
        <v/>
      </c>
      <c r="C243" s="30" t="str">
        <f t="shared" si="28"/>
        <v/>
      </c>
      <c r="D243" s="30" t="str">
        <f t="shared" si="31"/>
        <v/>
      </c>
      <c r="E243" s="31" t="e">
        <f t="shared" si="25"/>
        <v>#VALUE!</v>
      </c>
      <c r="F243" s="30" t="e">
        <f t="shared" si="26"/>
        <v>#VALUE!</v>
      </c>
      <c r="G243" s="30" t="str">
        <f t="shared" si="29"/>
        <v/>
      </c>
      <c r="H243" s="30" t="str">
        <f t="shared" si="30"/>
        <v/>
      </c>
      <c r="I243" s="30" t="e">
        <f t="shared" si="27"/>
        <v>#VALUE!</v>
      </c>
      <c r="J243" s="30">
        <f>SUM($H$14:$H243)</f>
        <v>0</v>
      </c>
      <c r="K243" s="25"/>
      <c r="L243" s="25"/>
    </row>
    <row r="244" spans="1:12" x14ac:dyDescent="0.2">
      <c r="A244" s="28" t="str">
        <f>IF(Values_Entered,A243+1,"")</f>
        <v/>
      </c>
      <c r="B244" s="29" t="str">
        <f t="shared" si="24"/>
        <v/>
      </c>
      <c r="C244" s="30" t="str">
        <f t="shared" si="28"/>
        <v/>
      </c>
      <c r="D244" s="30" t="str">
        <f t="shared" si="31"/>
        <v/>
      </c>
      <c r="E244" s="31" t="e">
        <f t="shared" si="25"/>
        <v>#VALUE!</v>
      </c>
      <c r="F244" s="30" t="e">
        <f t="shared" si="26"/>
        <v>#VALUE!</v>
      </c>
      <c r="G244" s="30" t="str">
        <f t="shared" si="29"/>
        <v/>
      </c>
      <c r="H244" s="30" t="str">
        <f t="shared" si="30"/>
        <v/>
      </c>
      <c r="I244" s="30" t="e">
        <f t="shared" si="27"/>
        <v>#VALUE!</v>
      </c>
      <c r="J244" s="30">
        <f>SUM($H$14:$H244)</f>
        <v>0</v>
      </c>
      <c r="K244" s="25"/>
      <c r="L244" s="25"/>
    </row>
    <row r="245" spans="1:12" x14ac:dyDescent="0.2">
      <c r="A245" s="28" t="str">
        <f>IF(Values_Entered,A244+1,"")</f>
        <v/>
      </c>
      <c r="B245" s="29" t="str">
        <f t="shared" si="24"/>
        <v/>
      </c>
      <c r="C245" s="30" t="str">
        <f t="shared" si="28"/>
        <v/>
      </c>
      <c r="D245" s="30" t="str">
        <f t="shared" si="31"/>
        <v/>
      </c>
      <c r="E245" s="31" t="e">
        <f t="shared" si="25"/>
        <v>#VALUE!</v>
      </c>
      <c r="F245" s="30" t="e">
        <f t="shared" si="26"/>
        <v>#VALUE!</v>
      </c>
      <c r="G245" s="30" t="str">
        <f t="shared" si="29"/>
        <v/>
      </c>
      <c r="H245" s="30" t="str">
        <f t="shared" si="30"/>
        <v/>
      </c>
      <c r="I245" s="30" t="e">
        <f t="shared" si="27"/>
        <v>#VALUE!</v>
      </c>
      <c r="J245" s="30">
        <f>SUM($H$14:$H245)</f>
        <v>0</v>
      </c>
      <c r="K245" s="25"/>
      <c r="L245" s="25"/>
    </row>
    <row r="246" spans="1:12" x14ac:dyDescent="0.2">
      <c r="A246" s="28" t="str">
        <f>IF(Values_Entered,A245+1,"")</f>
        <v/>
      </c>
      <c r="B246" s="29" t="str">
        <f t="shared" si="24"/>
        <v/>
      </c>
      <c r="C246" s="30" t="str">
        <f t="shared" si="28"/>
        <v/>
      </c>
      <c r="D246" s="30" t="str">
        <f t="shared" si="31"/>
        <v/>
      </c>
      <c r="E246" s="31" t="e">
        <f t="shared" si="25"/>
        <v>#VALUE!</v>
      </c>
      <c r="F246" s="30" t="e">
        <f t="shared" si="26"/>
        <v>#VALUE!</v>
      </c>
      <c r="G246" s="30" t="str">
        <f t="shared" si="29"/>
        <v/>
      </c>
      <c r="H246" s="30" t="str">
        <f t="shared" si="30"/>
        <v/>
      </c>
      <c r="I246" s="30" t="e">
        <f t="shared" si="27"/>
        <v>#VALUE!</v>
      </c>
      <c r="J246" s="30">
        <f>SUM($H$14:$H246)</f>
        <v>0</v>
      </c>
      <c r="K246" s="25"/>
      <c r="L246" s="25"/>
    </row>
    <row r="247" spans="1:12" x14ac:dyDescent="0.2">
      <c r="A247" s="28" t="str">
        <f>IF(Values_Entered,A246+1,"")</f>
        <v/>
      </c>
      <c r="B247" s="29" t="str">
        <f t="shared" si="24"/>
        <v/>
      </c>
      <c r="C247" s="30" t="str">
        <f t="shared" si="28"/>
        <v/>
      </c>
      <c r="D247" s="30" t="str">
        <f t="shared" si="31"/>
        <v/>
      </c>
      <c r="E247" s="31" t="e">
        <f t="shared" si="25"/>
        <v>#VALUE!</v>
      </c>
      <c r="F247" s="30" t="e">
        <f t="shared" si="26"/>
        <v>#VALUE!</v>
      </c>
      <c r="G247" s="30" t="str">
        <f t="shared" si="29"/>
        <v/>
      </c>
      <c r="H247" s="30" t="str">
        <f t="shared" si="30"/>
        <v/>
      </c>
      <c r="I247" s="30" t="e">
        <f t="shared" si="27"/>
        <v>#VALUE!</v>
      </c>
      <c r="J247" s="30">
        <f>SUM($H$14:$H247)</f>
        <v>0</v>
      </c>
      <c r="K247" s="25"/>
      <c r="L247" s="25"/>
    </row>
    <row r="248" spans="1:12" x14ac:dyDescent="0.2">
      <c r="A248" s="28" t="str">
        <f>IF(Values_Entered,A247+1,"")</f>
        <v/>
      </c>
      <c r="B248" s="29" t="str">
        <f t="shared" si="24"/>
        <v/>
      </c>
      <c r="C248" s="30" t="str">
        <f t="shared" si="28"/>
        <v/>
      </c>
      <c r="D248" s="30" t="str">
        <f t="shared" si="31"/>
        <v/>
      </c>
      <c r="E248" s="31" t="e">
        <f t="shared" si="25"/>
        <v>#VALUE!</v>
      </c>
      <c r="F248" s="30" t="e">
        <f t="shared" si="26"/>
        <v>#VALUE!</v>
      </c>
      <c r="G248" s="30" t="str">
        <f t="shared" si="29"/>
        <v/>
      </c>
      <c r="H248" s="30" t="str">
        <f t="shared" si="30"/>
        <v/>
      </c>
      <c r="I248" s="30" t="e">
        <f t="shared" si="27"/>
        <v>#VALUE!</v>
      </c>
      <c r="J248" s="30">
        <f>SUM($H$14:$H248)</f>
        <v>0</v>
      </c>
      <c r="K248" s="25"/>
      <c r="L248" s="25"/>
    </row>
    <row r="249" spans="1:12" x14ac:dyDescent="0.2">
      <c r="A249" s="28" t="str">
        <f>IF(Values_Entered,A248+1,"")</f>
        <v/>
      </c>
      <c r="B249" s="29" t="str">
        <f t="shared" si="24"/>
        <v/>
      </c>
      <c r="C249" s="30" t="str">
        <f t="shared" si="28"/>
        <v/>
      </c>
      <c r="D249" s="30" t="str">
        <f t="shared" si="31"/>
        <v/>
      </c>
      <c r="E249" s="31" t="e">
        <f t="shared" si="25"/>
        <v>#VALUE!</v>
      </c>
      <c r="F249" s="30" t="e">
        <f t="shared" si="26"/>
        <v>#VALUE!</v>
      </c>
      <c r="G249" s="30" t="str">
        <f t="shared" si="29"/>
        <v/>
      </c>
      <c r="H249" s="30" t="str">
        <f t="shared" si="30"/>
        <v/>
      </c>
      <c r="I249" s="30" t="e">
        <f t="shared" si="27"/>
        <v>#VALUE!</v>
      </c>
      <c r="J249" s="30">
        <f>SUM($H$14:$H249)</f>
        <v>0</v>
      </c>
      <c r="K249" s="25"/>
      <c r="L249" s="25"/>
    </row>
    <row r="250" spans="1:12" x14ac:dyDescent="0.2">
      <c r="A250" s="28" t="str">
        <f>IF(Values_Entered,A249+1,"")</f>
        <v/>
      </c>
      <c r="B250" s="29" t="str">
        <f t="shared" si="24"/>
        <v/>
      </c>
      <c r="C250" s="30" t="str">
        <f t="shared" si="28"/>
        <v/>
      </c>
      <c r="D250" s="30" t="str">
        <f t="shared" si="31"/>
        <v/>
      </c>
      <c r="E250" s="31" t="e">
        <f t="shared" si="25"/>
        <v>#VALUE!</v>
      </c>
      <c r="F250" s="30" t="e">
        <f t="shared" si="26"/>
        <v>#VALUE!</v>
      </c>
      <c r="G250" s="30" t="str">
        <f t="shared" si="29"/>
        <v/>
      </c>
      <c r="H250" s="30" t="str">
        <f t="shared" si="30"/>
        <v/>
      </c>
      <c r="I250" s="30" t="e">
        <f t="shared" si="27"/>
        <v>#VALUE!</v>
      </c>
      <c r="J250" s="30">
        <f>SUM($H$14:$H250)</f>
        <v>0</v>
      </c>
      <c r="K250" s="25"/>
      <c r="L250" s="25"/>
    </row>
    <row r="251" spans="1:12" x14ac:dyDescent="0.2">
      <c r="A251" s="28" t="str">
        <f>IF(Values_Entered,A250+1,"")</f>
        <v/>
      </c>
      <c r="B251" s="29" t="str">
        <f t="shared" si="24"/>
        <v/>
      </c>
      <c r="C251" s="30" t="str">
        <f t="shared" si="28"/>
        <v/>
      </c>
      <c r="D251" s="30" t="str">
        <f t="shared" si="31"/>
        <v/>
      </c>
      <c r="E251" s="31" t="e">
        <f t="shared" si="25"/>
        <v>#VALUE!</v>
      </c>
      <c r="F251" s="30" t="e">
        <f t="shared" si="26"/>
        <v>#VALUE!</v>
      </c>
      <c r="G251" s="30" t="str">
        <f t="shared" si="29"/>
        <v/>
      </c>
      <c r="H251" s="30" t="str">
        <f t="shared" si="30"/>
        <v/>
      </c>
      <c r="I251" s="30" t="e">
        <f t="shared" si="27"/>
        <v>#VALUE!</v>
      </c>
      <c r="J251" s="30">
        <f>SUM($H$14:$H251)</f>
        <v>0</v>
      </c>
      <c r="K251" s="25"/>
      <c r="L251" s="25"/>
    </row>
    <row r="252" spans="1:12" x14ac:dyDescent="0.2">
      <c r="A252" s="28" t="str">
        <f>IF(Values_Entered,A251+1,"")</f>
        <v/>
      </c>
      <c r="B252" s="29" t="str">
        <f t="shared" si="24"/>
        <v/>
      </c>
      <c r="C252" s="30" t="str">
        <f t="shared" si="28"/>
        <v/>
      </c>
      <c r="D252" s="30" t="str">
        <f t="shared" si="31"/>
        <v/>
      </c>
      <c r="E252" s="31" t="e">
        <f t="shared" si="25"/>
        <v>#VALUE!</v>
      </c>
      <c r="F252" s="30" t="e">
        <f t="shared" si="26"/>
        <v>#VALUE!</v>
      </c>
      <c r="G252" s="30" t="str">
        <f t="shared" si="29"/>
        <v/>
      </c>
      <c r="H252" s="30" t="str">
        <f t="shared" si="30"/>
        <v/>
      </c>
      <c r="I252" s="30" t="e">
        <f t="shared" si="27"/>
        <v>#VALUE!</v>
      </c>
      <c r="J252" s="30">
        <f>SUM($H$14:$H252)</f>
        <v>0</v>
      </c>
      <c r="K252" s="25"/>
      <c r="L252" s="25"/>
    </row>
    <row r="253" spans="1:12" x14ac:dyDescent="0.2">
      <c r="A253" s="28" t="str">
        <f>IF(Values_Entered,A252+1,"")</f>
        <v/>
      </c>
      <c r="B253" s="29" t="str">
        <f t="shared" si="24"/>
        <v/>
      </c>
      <c r="C253" s="30" t="str">
        <f t="shared" si="28"/>
        <v/>
      </c>
      <c r="D253" s="30" t="str">
        <f t="shared" si="31"/>
        <v/>
      </c>
      <c r="E253" s="31" t="e">
        <f t="shared" si="25"/>
        <v>#VALUE!</v>
      </c>
      <c r="F253" s="30" t="e">
        <f t="shared" si="26"/>
        <v>#VALUE!</v>
      </c>
      <c r="G253" s="30" t="str">
        <f t="shared" si="29"/>
        <v/>
      </c>
      <c r="H253" s="30" t="str">
        <f t="shared" si="30"/>
        <v/>
      </c>
      <c r="I253" s="30" t="e">
        <f t="shared" si="27"/>
        <v>#VALUE!</v>
      </c>
      <c r="J253" s="30">
        <f>SUM($H$14:$H253)</f>
        <v>0</v>
      </c>
      <c r="K253" s="25"/>
      <c r="L253" s="25"/>
    </row>
    <row r="254" spans="1:12" x14ac:dyDescent="0.2">
      <c r="A254" s="28" t="str">
        <f>IF(Values_Entered,A253+1,"")</f>
        <v/>
      </c>
      <c r="B254" s="29" t="str">
        <f t="shared" si="24"/>
        <v/>
      </c>
      <c r="C254" s="30" t="str">
        <f t="shared" si="28"/>
        <v/>
      </c>
      <c r="D254" s="30" t="str">
        <f t="shared" si="31"/>
        <v/>
      </c>
      <c r="E254" s="31" t="e">
        <f t="shared" si="25"/>
        <v>#VALUE!</v>
      </c>
      <c r="F254" s="30" t="e">
        <f t="shared" si="26"/>
        <v>#VALUE!</v>
      </c>
      <c r="G254" s="30" t="str">
        <f t="shared" si="29"/>
        <v/>
      </c>
      <c r="H254" s="30" t="str">
        <f t="shared" si="30"/>
        <v/>
      </c>
      <c r="I254" s="30" t="e">
        <f t="shared" si="27"/>
        <v>#VALUE!</v>
      </c>
      <c r="J254" s="30">
        <f>SUM($H$14:$H254)</f>
        <v>0</v>
      </c>
      <c r="K254" s="25"/>
      <c r="L254" s="25"/>
    </row>
    <row r="255" spans="1:12" x14ac:dyDescent="0.2">
      <c r="A255" s="28" t="str">
        <f>IF(Values_Entered,A254+1,"")</f>
        <v/>
      </c>
      <c r="B255" s="29" t="str">
        <f t="shared" si="24"/>
        <v/>
      </c>
      <c r="C255" s="30" t="str">
        <f t="shared" si="28"/>
        <v/>
      </c>
      <c r="D255" s="30" t="str">
        <f t="shared" si="31"/>
        <v/>
      </c>
      <c r="E255" s="31" t="e">
        <f t="shared" si="25"/>
        <v>#VALUE!</v>
      </c>
      <c r="F255" s="30" t="e">
        <f t="shared" si="26"/>
        <v>#VALUE!</v>
      </c>
      <c r="G255" s="30" t="str">
        <f t="shared" si="29"/>
        <v/>
      </c>
      <c r="H255" s="30" t="str">
        <f t="shared" si="30"/>
        <v/>
      </c>
      <c r="I255" s="30" t="e">
        <f t="shared" si="27"/>
        <v>#VALUE!</v>
      </c>
      <c r="J255" s="30">
        <f>SUM($H$14:$H255)</f>
        <v>0</v>
      </c>
      <c r="K255" s="25"/>
      <c r="L255" s="25"/>
    </row>
    <row r="256" spans="1:12" x14ac:dyDescent="0.2">
      <c r="A256" s="28" t="str">
        <f>IF(Values_Entered,A255+1,"")</f>
        <v/>
      </c>
      <c r="B256" s="29" t="str">
        <f t="shared" si="24"/>
        <v/>
      </c>
      <c r="C256" s="30" t="str">
        <f t="shared" si="28"/>
        <v/>
      </c>
      <c r="D256" s="30" t="str">
        <f t="shared" si="31"/>
        <v/>
      </c>
      <c r="E256" s="31" t="e">
        <f t="shared" si="25"/>
        <v>#VALUE!</v>
      </c>
      <c r="F256" s="30" t="e">
        <f t="shared" si="26"/>
        <v>#VALUE!</v>
      </c>
      <c r="G256" s="30" t="str">
        <f t="shared" si="29"/>
        <v/>
      </c>
      <c r="H256" s="30" t="str">
        <f t="shared" si="30"/>
        <v/>
      </c>
      <c r="I256" s="30" t="e">
        <f t="shared" si="27"/>
        <v>#VALUE!</v>
      </c>
      <c r="J256" s="30">
        <f>SUM($H$14:$H256)</f>
        <v>0</v>
      </c>
      <c r="K256" s="25"/>
      <c r="L256" s="25"/>
    </row>
    <row r="257" spans="1:12" x14ac:dyDescent="0.2">
      <c r="A257" s="28" t="str">
        <f>IF(Values_Entered,A256+1,"")</f>
        <v/>
      </c>
      <c r="B257" s="29" t="str">
        <f t="shared" si="24"/>
        <v/>
      </c>
      <c r="C257" s="30" t="str">
        <f t="shared" si="28"/>
        <v/>
      </c>
      <c r="D257" s="30" t="str">
        <f t="shared" si="31"/>
        <v/>
      </c>
      <c r="E257" s="31" t="e">
        <f t="shared" si="25"/>
        <v>#VALUE!</v>
      </c>
      <c r="F257" s="30" t="e">
        <f t="shared" si="26"/>
        <v>#VALUE!</v>
      </c>
      <c r="G257" s="30" t="str">
        <f t="shared" si="29"/>
        <v/>
      </c>
      <c r="H257" s="30" t="str">
        <f t="shared" si="30"/>
        <v/>
      </c>
      <c r="I257" s="30" t="e">
        <f t="shared" si="27"/>
        <v>#VALUE!</v>
      </c>
      <c r="J257" s="30">
        <f>SUM($H$14:$H257)</f>
        <v>0</v>
      </c>
      <c r="K257" s="25"/>
      <c r="L257" s="25"/>
    </row>
    <row r="258" spans="1:12" x14ac:dyDescent="0.2">
      <c r="A258" s="28" t="str">
        <f>IF(Values_Entered,A257+1,"")</f>
        <v/>
      </c>
      <c r="B258" s="29" t="str">
        <f t="shared" si="24"/>
        <v/>
      </c>
      <c r="C258" s="30" t="str">
        <f t="shared" si="28"/>
        <v/>
      </c>
      <c r="D258" s="30" t="str">
        <f t="shared" si="31"/>
        <v/>
      </c>
      <c r="E258" s="31" t="e">
        <f t="shared" si="25"/>
        <v>#VALUE!</v>
      </c>
      <c r="F258" s="30" t="e">
        <f t="shared" si="26"/>
        <v>#VALUE!</v>
      </c>
      <c r="G258" s="30" t="str">
        <f t="shared" si="29"/>
        <v/>
      </c>
      <c r="H258" s="30" t="str">
        <f t="shared" si="30"/>
        <v/>
      </c>
      <c r="I258" s="30" t="e">
        <f t="shared" si="27"/>
        <v>#VALUE!</v>
      </c>
      <c r="J258" s="30">
        <f>SUM($H$14:$H258)</f>
        <v>0</v>
      </c>
      <c r="K258" s="25"/>
      <c r="L258" s="25"/>
    </row>
    <row r="259" spans="1:12" x14ac:dyDescent="0.2">
      <c r="A259" s="28" t="str">
        <f>IF(Values_Entered,A258+1,"")</f>
        <v/>
      </c>
      <c r="B259" s="29" t="str">
        <f t="shared" si="24"/>
        <v/>
      </c>
      <c r="C259" s="30" t="str">
        <f t="shared" si="28"/>
        <v/>
      </c>
      <c r="D259" s="30" t="str">
        <f t="shared" si="31"/>
        <v/>
      </c>
      <c r="E259" s="31" t="e">
        <f t="shared" si="25"/>
        <v>#VALUE!</v>
      </c>
      <c r="F259" s="30" t="e">
        <f t="shared" si="26"/>
        <v>#VALUE!</v>
      </c>
      <c r="G259" s="30" t="str">
        <f t="shared" si="29"/>
        <v/>
      </c>
      <c r="H259" s="30" t="str">
        <f t="shared" si="30"/>
        <v/>
      </c>
      <c r="I259" s="30" t="e">
        <f t="shared" si="27"/>
        <v>#VALUE!</v>
      </c>
      <c r="J259" s="30">
        <f>SUM($H$14:$H259)</f>
        <v>0</v>
      </c>
      <c r="K259" s="25"/>
      <c r="L259" s="25"/>
    </row>
    <row r="260" spans="1:12" x14ac:dyDescent="0.2">
      <c r="A260" s="28" t="str">
        <f>IF(Values_Entered,A259+1,"")</f>
        <v/>
      </c>
      <c r="B260" s="29" t="str">
        <f t="shared" si="24"/>
        <v/>
      </c>
      <c r="C260" s="30" t="str">
        <f t="shared" si="28"/>
        <v/>
      </c>
      <c r="D260" s="30" t="str">
        <f t="shared" si="31"/>
        <v/>
      </c>
      <c r="E260" s="31" t="e">
        <f t="shared" si="25"/>
        <v>#VALUE!</v>
      </c>
      <c r="F260" s="30" t="e">
        <f t="shared" si="26"/>
        <v>#VALUE!</v>
      </c>
      <c r="G260" s="30" t="str">
        <f t="shared" si="29"/>
        <v/>
      </c>
      <c r="H260" s="30" t="str">
        <f t="shared" si="30"/>
        <v/>
      </c>
      <c r="I260" s="30" t="e">
        <f t="shared" si="27"/>
        <v>#VALUE!</v>
      </c>
      <c r="J260" s="30">
        <f>SUM($H$14:$H260)</f>
        <v>0</v>
      </c>
      <c r="K260" s="25"/>
      <c r="L260" s="25"/>
    </row>
    <row r="261" spans="1:12" x14ac:dyDescent="0.2">
      <c r="A261" s="28" t="str">
        <f>IF(Values_Entered,A260+1,"")</f>
        <v/>
      </c>
      <c r="B261" s="29" t="str">
        <f t="shared" si="24"/>
        <v/>
      </c>
      <c r="C261" s="30" t="str">
        <f t="shared" si="28"/>
        <v/>
      </c>
      <c r="D261" s="30" t="str">
        <f t="shared" si="31"/>
        <v/>
      </c>
      <c r="E261" s="31" t="e">
        <f t="shared" si="25"/>
        <v>#VALUE!</v>
      </c>
      <c r="F261" s="30" t="e">
        <f t="shared" si="26"/>
        <v>#VALUE!</v>
      </c>
      <c r="G261" s="30" t="str">
        <f t="shared" si="29"/>
        <v/>
      </c>
      <c r="H261" s="30" t="str">
        <f t="shared" si="30"/>
        <v/>
      </c>
      <c r="I261" s="30" t="e">
        <f t="shared" si="27"/>
        <v>#VALUE!</v>
      </c>
      <c r="J261" s="30">
        <f>SUM($H$14:$H261)</f>
        <v>0</v>
      </c>
      <c r="K261" s="25"/>
      <c r="L261" s="25"/>
    </row>
    <row r="262" spans="1:12" x14ac:dyDescent="0.2">
      <c r="A262" s="28" t="str">
        <f>IF(Values_Entered,A261+1,"")</f>
        <v/>
      </c>
      <c r="B262" s="29" t="str">
        <f t="shared" si="24"/>
        <v/>
      </c>
      <c r="C262" s="30" t="str">
        <f t="shared" si="28"/>
        <v/>
      </c>
      <c r="D262" s="30" t="str">
        <f t="shared" si="31"/>
        <v/>
      </c>
      <c r="E262" s="31" t="e">
        <f t="shared" si="25"/>
        <v>#VALUE!</v>
      </c>
      <c r="F262" s="30" t="e">
        <f t="shared" si="26"/>
        <v>#VALUE!</v>
      </c>
      <c r="G262" s="30" t="str">
        <f t="shared" si="29"/>
        <v/>
      </c>
      <c r="H262" s="30" t="str">
        <f t="shared" si="30"/>
        <v/>
      </c>
      <c r="I262" s="30" t="e">
        <f t="shared" si="27"/>
        <v>#VALUE!</v>
      </c>
      <c r="J262" s="30">
        <f>SUM($H$14:$H262)</f>
        <v>0</v>
      </c>
      <c r="K262" s="25"/>
      <c r="L262" s="25"/>
    </row>
    <row r="263" spans="1:12" x14ac:dyDescent="0.2">
      <c r="A263" s="28" t="str">
        <f>IF(Values_Entered,A262+1,"")</f>
        <v/>
      </c>
      <c r="B263" s="29" t="str">
        <f t="shared" si="24"/>
        <v/>
      </c>
      <c r="C263" s="30" t="str">
        <f t="shared" si="28"/>
        <v/>
      </c>
      <c r="D263" s="30" t="str">
        <f t="shared" si="31"/>
        <v/>
      </c>
      <c r="E263" s="31" t="e">
        <f t="shared" si="25"/>
        <v>#VALUE!</v>
      </c>
      <c r="F263" s="30" t="e">
        <f t="shared" si="26"/>
        <v>#VALUE!</v>
      </c>
      <c r="G263" s="30" t="str">
        <f t="shared" si="29"/>
        <v/>
      </c>
      <c r="H263" s="30" t="str">
        <f t="shared" si="30"/>
        <v/>
      </c>
      <c r="I263" s="30" t="e">
        <f t="shared" si="27"/>
        <v>#VALUE!</v>
      </c>
      <c r="J263" s="30">
        <f>SUM($H$14:$H263)</f>
        <v>0</v>
      </c>
      <c r="K263" s="25"/>
      <c r="L263" s="25"/>
    </row>
    <row r="264" spans="1:12" x14ac:dyDescent="0.2">
      <c r="A264" s="28" t="str">
        <f>IF(Values_Entered,A263+1,"")</f>
        <v/>
      </c>
      <c r="B264" s="29" t="str">
        <f t="shared" si="24"/>
        <v/>
      </c>
      <c r="C264" s="30" t="str">
        <f t="shared" si="28"/>
        <v/>
      </c>
      <c r="D264" s="30" t="str">
        <f t="shared" si="31"/>
        <v/>
      </c>
      <c r="E264" s="31" t="e">
        <f t="shared" si="25"/>
        <v>#VALUE!</v>
      </c>
      <c r="F264" s="30" t="e">
        <f t="shared" si="26"/>
        <v>#VALUE!</v>
      </c>
      <c r="G264" s="30" t="str">
        <f t="shared" si="29"/>
        <v/>
      </c>
      <c r="H264" s="30" t="str">
        <f t="shared" si="30"/>
        <v/>
      </c>
      <c r="I264" s="30" t="e">
        <f t="shared" si="27"/>
        <v>#VALUE!</v>
      </c>
      <c r="J264" s="30">
        <f>SUM($H$14:$H264)</f>
        <v>0</v>
      </c>
      <c r="K264" s="25"/>
      <c r="L264" s="25"/>
    </row>
    <row r="265" spans="1:12" x14ac:dyDescent="0.2">
      <c r="A265" s="28" t="str">
        <f>IF(Values_Entered,A264+1,"")</f>
        <v/>
      </c>
      <c r="B265" s="29" t="str">
        <f t="shared" si="24"/>
        <v/>
      </c>
      <c r="C265" s="30" t="str">
        <f t="shared" si="28"/>
        <v/>
      </c>
      <c r="D265" s="30" t="str">
        <f t="shared" si="31"/>
        <v/>
      </c>
      <c r="E265" s="31" t="e">
        <f t="shared" si="25"/>
        <v>#VALUE!</v>
      </c>
      <c r="F265" s="30" t="e">
        <f t="shared" si="26"/>
        <v>#VALUE!</v>
      </c>
      <c r="G265" s="30" t="str">
        <f t="shared" si="29"/>
        <v/>
      </c>
      <c r="H265" s="30" t="str">
        <f t="shared" si="30"/>
        <v/>
      </c>
      <c r="I265" s="30" t="e">
        <f t="shared" si="27"/>
        <v>#VALUE!</v>
      </c>
      <c r="J265" s="30">
        <f>SUM($H$14:$H265)</f>
        <v>0</v>
      </c>
      <c r="K265" s="25"/>
      <c r="L265" s="25"/>
    </row>
    <row r="266" spans="1:12" x14ac:dyDescent="0.2">
      <c r="A266" s="28" t="str">
        <f>IF(Values_Entered,A265+1,"")</f>
        <v/>
      </c>
      <c r="B266" s="29" t="str">
        <f t="shared" si="24"/>
        <v/>
      </c>
      <c r="C266" s="30" t="str">
        <f t="shared" si="28"/>
        <v/>
      </c>
      <c r="D266" s="30" t="str">
        <f t="shared" si="31"/>
        <v/>
      </c>
      <c r="E266" s="31" t="e">
        <f t="shared" si="25"/>
        <v>#VALUE!</v>
      </c>
      <c r="F266" s="30" t="e">
        <f t="shared" si="26"/>
        <v>#VALUE!</v>
      </c>
      <c r="G266" s="30" t="str">
        <f t="shared" si="29"/>
        <v/>
      </c>
      <c r="H266" s="30" t="str">
        <f t="shared" si="30"/>
        <v/>
      </c>
      <c r="I266" s="30" t="e">
        <f t="shared" si="27"/>
        <v>#VALUE!</v>
      </c>
      <c r="J266" s="30">
        <f>SUM($H$14:$H266)</f>
        <v>0</v>
      </c>
      <c r="K266" s="25"/>
      <c r="L266" s="25"/>
    </row>
    <row r="267" spans="1:12" x14ac:dyDescent="0.2">
      <c r="A267" s="28" t="str">
        <f>IF(Values_Entered,A266+1,"")</f>
        <v/>
      </c>
      <c r="B267" s="29" t="str">
        <f t="shared" si="24"/>
        <v/>
      </c>
      <c r="C267" s="30" t="str">
        <f t="shared" si="28"/>
        <v/>
      </c>
      <c r="D267" s="30" t="str">
        <f t="shared" si="31"/>
        <v/>
      </c>
      <c r="E267" s="31" t="e">
        <f t="shared" si="25"/>
        <v>#VALUE!</v>
      </c>
      <c r="F267" s="30" t="e">
        <f t="shared" si="26"/>
        <v>#VALUE!</v>
      </c>
      <c r="G267" s="30" t="str">
        <f t="shared" si="29"/>
        <v/>
      </c>
      <c r="H267" s="30" t="str">
        <f t="shared" si="30"/>
        <v/>
      </c>
      <c r="I267" s="30" t="e">
        <f t="shared" si="27"/>
        <v>#VALUE!</v>
      </c>
      <c r="J267" s="30">
        <f>SUM($H$14:$H267)</f>
        <v>0</v>
      </c>
      <c r="K267" s="25"/>
      <c r="L267" s="25"/>
    </row>
    <row r="268" spans="1:12" x14ac:dyDescent="0.2">
      <c r="A268" s="28" t="str">
        <f>IF(Values_Entered,A267+1,"")</f>
        <v/>
      </c>
      <c r="B268" s="29" t="str">
        <f t="shared" si="24"/>
        <v/>
      </c>
      <c r="C268" s="30" t="str">
        <f t="shared" si="28"/>
        <v/>
      </c>
      <c r="D268" s="30" t="str">
        <f t="shared" si="31"/>
        <v/>
      </c>
      <c r="E268" s="31" t="e">
        <f t="shared" si="25"/>
        <v>#VALUE!</v>
      </c>
      <c r="F268" s="30" t="e">
        <f t="shared" si="26"/>
        <v>#VALUE!</v>
      </c>
      <c r="G268" s="30" t="str">
        <f t="shared" si="29"/>
        <v/>
      </c>
      <c r="H268" s="30" t="str">
        <f t="shared" si="30"/>
        <v/>
      </c>
      <c r="I268" s="30" t="e">
        <f t="shared" si="27"/>
        <v>#VALUE!</v>
      </c>
      <c r="J268" s="30">
        <f>SUM($H$14:$H268)</f>
        <v>0</v>
      </c>
      <c r="K268" s="25"/>
      <c r="L268" s="25"/>
    </row>
    <row r="269" spans="1:12" x14ac:dyDescent="0.2">
      <c r="A269" s="28" t="str">
        <f>IF(Values_Entered,A268+1,"")</f>
        <v/>
      </c>
      <c r="B269" s="29" t="str">
        <f t="shared" si="24"/>
        <v/>
      </c>
      <c r="C269" s="30" t="str">
        <f t="shared" si="28"/>
        <v/>
      </c>
      <c r="D269" s="30" t="str">
        <f t="shared" si="31"/>
        <v/>
      </c>
      <c r="E269" s="31" t="e">
        <f t="shared" si="25"/>
        <v>#VALUE!</v>
      </c>
      <c r="F269" s="30" t="e">
        <f t="shared" si="26"/>
        <v>#VALUE!</v>
      </c>
      <c r="G269" s="30" t="str">
        <f t="shared" si="29"/>
        <v/>
      </c>
      <c r="H269" s="30" t="str">
        <f t="shared" si="30"/>
        <v/>
      </c>
      <c r="I269" s="30" t="e">
        <f t="shared" si="27"/>
        <v>#VALUE!</v>
      </c>
      <c r="J269" s="30">
        <f>SUM($H$14:$H269)</f>
        <v>0</v>
      </c>
      <c r="K269" s="25"/>
      <c r="L269" s="25"/>
    </row>
    <row r="270" spans="1:12" x14ac:dyDescent="0.2">
      <c r="A270" s="28" t="str">
        <f>IF(Values_Entered,A269+1,"")</f>
        <v/>
      </c>
      <c r="B270" s="29" t="str">
        <f t="shared" ref="B270:B333" si="32">IF(Pay_Num&lt;&gt;"",DATE(YEAR(Loan_Start),MONTH(Loan_Start)+(Pay_Num)*12/Num_Pmt_Per_Year,DAY(Loan_Start)),"")</f>
        <v/>
      </c>
      <c r="C270" s="30" t="str">
        <f t="shared" si="28"/>
        <v/>
      </c>
      <c r="D270" s="30" t="str">
        <f t="shared" si="31"/>
        <v/>
      </c>
      <c r="E270" s="31" t="e">
        <f t="shared" ref="E270:E333" si="33">IF(AND(Pay_Num&lt;&gt;"",Sched_Pay+Scheduled_Extra_Payments&lt;Beg_Bal),Scheduled_Extra_Payments,IF(AND(Pay_Num&lt;&gt;"",Beg_Bal-Sched_Pay&gt;0),Beg_Bal-Sched_Pay,IF(Pay_Num&lt;&gt;"",0,"")))</f>
        <v>#VALUE!</v>
      </c>
      <c r="F270" s="30" t="e">
        <f t="shared" ref="F270:F333" si="34">IF(AND(Pay_Num&lt;&gt;"",Sched_Pay+Extra_Pay&lt;Beg_Bal),Sched_Pay+Extra_Pay,IF(Pay_Num&lt;&gt;"",Beg_Bal,""))</f>
        <v>#VALUE!</v>
      </c>
      <c r="G270" s="30" t="str">
        <f t="shared" si="29"/>
        <v/>
      </c>
      <c r="H270" s="30" t="str">
        <f t="shared" si="30"/>
        <v/>
      </c>
      <c r="I270" s="30" t="e">
        <f t="shared" ref="I270:I333" si="35">IF(AND(Pay_Num&lt;&gt;"",Sched_Pay+Extra_Pay&lt;Beg_Bal),Beg_Bal-Princ,IF(Pay_Num&lt;&gt;"",0,""))</f>
        <v>#VALUE!</v>
      </c>
      <c r="J270" s="30">
        <f>SUM($H$14:$H270)</f>
        <v>0</v>
      </c>
      <c r="K270" s="25"/>
      <c r="L270" s="25"/>
    </row>
    <row r="271" spans="1:12" x14ac:dyDescent="0.2">
      <c r="A271" s="28" t="str">
        <f>IF(Values_Entered,A270+1,"")</f>
        <v/>
      </c>
      <c r="B271" s="29" t="str">
        <f t="shared" si="32"/>
        <v/>
      </c>
      <c r="C271" s="30" t="str">
        <f t="shared" ref="C271:C334" si="36">IF(Pay_Num&lt;&gt;"",I270,"")</f>
        <v/>
      </c>
      <c r="D271" s="30" t="str">
        <f t="shared" si="31"/>
        <v/>
      </c>
      <c r="E271" s="31" t="e">
        <f t="shared" si="33"/>
        <v>#VALUE!</v>
      </c>
      <c r="F271" s="30" t="e">
        <f t="shared" si="34"/>
        <v>#VALUE!</v>
      </c>
      <c r="G271" s="30" t="str">
        <f t="shared" ref="G271:G334" si="37">IF(Pay_Num&lt;&gt;"",Total_Pay-Int,"")</f>
        <v/>
      </c>
      <c r="H271" s="30" t="str">
        <f t="shared" ref="H271:H334" si="38">IF(Pay_Num&lt;&gt;"",Beg_Bal*Interest_Rate/Num_Pmt_Per_Year,"")</f>
        <v/>
      </c>
      <c r="I271" s="30" t="e">
        <f t="shared" si="35"/>
        <v>#VALUE!</v>
      </c>
      <c r="J271" s="30">
        <f>SUM($H$14:$H271)</f>
        <v>0</v>
      </c>
      <c r="K271" s="25"/>
      <c r="L271" s="25"/>
    </row>
    <row r="272" spans="1:12" x14ac:dyDescent="0.2">
      <c r="A272" s="28" t="str">
        <f>IF(Values_Entered,A271+1,"")</f>
        <v/>
      </c>
      <c r="B272" s="29" t="str">
        <f t="shared" si="32"/>
        <v/>
      </c>
      <c r="C272" s="30" t="str">
        <f t="shared" si="36"/>
        <v/>
      </c>
      <c r="D272" s="30" t="str">
        <f t="shared" ref="D272:D335" si="39">IF(Pay_Num&lt;&gt;"",Scheduled_Monthly_Payment,"")</f>
        <v/>
      </c>
      <c r="E272" s="31" t="e">
        <f t="shared" si="33"/>
        <v>#VALUE!</v>
      </c>
      <c r="F272" s="30" t="e">
        <f t="shared" si="34"/>
        <v>#VALUE!</v>
      </c>
      <c r="G272" s="30" t="str">
        <f t="shared" si="37"/>
        <v/>
      </c>
      <c r="H272" s="30" t="str">
        <f t="shared" si="38"/>
        <v/>
      </c>
      <c r="I272" s="30" t="e">
        <f t="shared" si="35"/>
        <v>#VALUE!</v>
      </c>
      <c r="J272" s="30">
        <f>SUM($H$14:$H272)</f>
        <v>0</v>
      </c>
      <c r="K272" s="25"/>
      <c r="L272" s="25"/>
    </row>
    <row r="273" spans="1:12" x14ac:dyDescent="0.2">
      <c r="A273" s="28" t="str">
        <f>IF(Values_Entered,A272+1,"")</f>
        <v/>
      </c>
      <c r="B273" s="29" t="str">
        <f t="shared" si="32"/>
        <v/>
      </c>
      <c r="C273" s="30" t="str">
        <f t="shared" si="36"/>
        <v/>
      </c>
      <c r="D273" s="30" t="str">
        <f t="shared" si="39"/>
        <v/>
      </c>
      <c r="E273" s="31" t="e">
        <f t="shared" si="33"/>
        <v>#VALUE!</v>
      </c>
      <c r="F273" s="30" t="e">
        <f t="shared" si="34"/>
        <v>#VALUE!</v>
      </c>
      <c r="G273" s="30" t="str">
        <f t="shared" si="37"/>
        <v/>
      </c>
      <c r="H273" s="30" t="str">
        <f t="shared" si="38"/>
        <v/>
      </c>
      <c r="I273" s="30" t="e">
        <f t="shared" si="35"/>
        <v>#VALUE!</v>
      </c>
      <c r="J273" s="30">
        <f>SUM($H$14:$H273)</f>
        <v>0</v>
      </c>
      <c r="K273" s="25"/>
      <c r="L273" s="25"/>
    </row>
    <row r="274" spans="1:12" x14ac:dyDescent="0.2">
      <c r="A274" s="28" t="str">
        <f>IF(Values_Entered,A273+1,"")</f>
        <v/>
      </c>
      <c r="B274" s="29" t="str">
        <f t="shared" si="32"/>
        <v/>
      </c>
      <c r="C274" s="30" t="str">
        <f t="shared" si="36"/>
        <v/>
      </c>
      <c r="D274" s="30" t="str">
        <f t="shared" si="39"/>
        <v/>
      </c>
      <c r="E274" s="31" t="e">
        <f t="shared" si="33"/>
        <v>#VALUE!</v>
      </c>
      <c r="F274" s="30" t="e">
        <f t="shared" si="34"/>
        <v>#VALUE!</v>
      </c>
      <c r="G274" s="30" t="str">
        <f t="shared" si="37"/>
        <v/>
      </c>
      <c r="H274" s="30" t="str">
        <f t="shared" si="38"/>
        <v/>
      </c>
      <c r="I274" s="30" t="e">
        <f t="shared" si="35"/>
        <v>#VALUE!</v>
      </c>
      <c r="J274" s="30">
        <f>SUM($H$14:$H274)</f>
        <v>0</v>
      </c>
      <c r="K274" s="25"/>
      <c r="L274" s="25"/>
    </row>
    <row r="275" spans="1:12" x14ac:dyDescent="0.2">
      <c r="A275" s="28" t="str">
        <f>IF(Values_Entered,A274+1,"")</f>
        <v/>
      </c>
      <c r="B275" s="29" t="str">
        <f t="shared" si="32"/>
        <v/>
      </c>
      <c r="C275" s="30" t="str">
        <f t="shared" si="36"/>
        <v/>
      </c>
      <c r="D275" s="30" t="str">
        <f t="shared" si="39"/>
        <v/>
      </c>
      <c r="E275" s="31" t="e">
        <f t="shared" si="33"/>
        <v>#VALUE!</v>
      </c>
      <c r="F275" s="30" t="e">
        <f t="shared" si="34"/>
        <v>#VALUE!</v>
      </c>
      <c r="G275" s="30" t="str">
        <f t="shared" si="37"/>
        <v/>
      </c>
      <c r="H275" s="30" t="str">
        <f t="shared" si="38"/>
        <v/>
      </c>
      <c r="I275" s="30" t="e">
        <f t="shared" si="35"/>
        <v>#VALUE!</v>
      </c>
      <c r="J275" s="30">
        <f>SUM($H$14:$H275)</f>
        <v>0</v>
      </c>
      <c r="K275" s="25"/>
      <c r="L275" s="25"/>
    </row>
    <row r="276" spans="1:12" x14ac:dyDescent="0.2">
      <c r="A276" s="28" t="str">
        <f>IF(Values_Entered,A275+1,"")</f>
        <v/>
      </c>
      <c r="B276" s="29" t="str">
        <f t="shared" si="32"/>
        <v/>
      </c>
      <c r="C276" s="30" t="str">
        <f t="shared" si="36"/>
        <v/>
      </c>
      <c r="D276" s="30" t="str">
        <f t="shared" si="39"/>
        <v/>
      </c>
      <c r="E276" s="31" t="e">
        <f t="shared" si="33"/>
        <v>#VALUE!</v>
      </c>
      <c r="F276" s="30" t="e">
        <f t="shared" si="34"/>
        <v>#VALUE!</v>
      </c>
      <c r="G276" s="30" t="str">
        <f t="shared" si="37"/>
        <v/>
      </c>
      <c r="H276" s="30" t="str">
        <f t="shared" si="38"/>
        <v/>
      </c>
      <c r="I276" s="30" t="e">
        <f t="shared" si="35"/>
        <v>#VALUE!</v>
      </c>
      <c r="J276" s="30">
        <f>SUM($H$14:$H276)</f>
        <v>0</v>
      </c>
      <c r="K276" s="25"/>
      <c r="L276" s="25"/>
    </row>
    <row r="277" spans="1:12" x14ac:dyDescent="0.2">
      <c r="A277" s="28" t="str">
        <f>IF(Values_Entered,A276+1,"")</f>
        <v/>
      </c>
      <c r="B277" s="29" t="str">
        <f t="shared" si="32"/>
        <v/>
      </c>
      <c r="C277" s="30" t="str">
        <f t="shared" si="36"/>
        <v/>
      </c>
      <c r="D277" s="30" t="str">
        <f t="shared" si="39"/>
        <v/>
      </c>
      <c r="E277" s="31" t="e">
        <f t="shared" si="33"/>
        <v>#VALUE!</v>
      </c>
      <c r="F277" s="30" t="e">
        <f t="shared" si="34"/>
        <v>#VALUE!</v>
      </c>
      <c r="G277" s="30" t="str">
        <f t="shared" si="37"/>
        <v/>
      </c>
      <c r="H277" s="30" t="str">
        <f t="shared" si="38"/>
        <v/>
      </c>
      <c r="I277" s="30" t="e">
        <f t="shared" si="35"/>
        <v>#VALUE!</v>
      </c>
      <c r="J277" s="30">
        <f>SUM($H$14:$H277)</f>
        <v>0</v>
      </c>
      <c r="K277" s="25"/>
      <c r="L277" s="25"/>
    </row>
    <row r="278" spans="1:12" x14ac:dyDescent="0.2">
      <c r="A278" s="28" t="str">
        <f>IF(Values_Entered,A277+1,"")</f>
        <v/>
      </c>
      <c r="B278" s="29" t="str">
        <f t="shared" si="32"/>
        <v/>
      </c>
      <c r="C278" s="30" t="str">
        <f t="shared" si="36"/>
        <v/>
      </c>
      <c r="D278" s="30" t="str">
        <f t="shared" si="39"/>
        <v/>
      </c>
      <c r="E278" s="31" t="e">
        <f t="shared" si="33"/>
        <v>#VALUE!</v>
      </c>
      <c r="F278" s="30" t="e">
        <f t="shared" si="34"/>
        <v>#VALUE!</v>
      </c>
      <c r="G278" s="30" t="str">
        <f t="shared" si="37"/>
        <v/>
      </c>
      <c r="H278" s="30" t="str">
        <f t="shared" si="38"/>
        <v/>
      </c>
      <c r="I278" s="30" t="e">
        <f t="shared" si="35"/>
        <v>#VALUE!</v>
      </c>
      <c r="J278" s="30">
        <f>SUM($H$14:$H278)</f>
        <v>0</v>
      </c>
      <c r="K278" s="25"/>
      <c r="L278" s="25"/>
    </row>
    <row r="279" spans="1:12" x14ac:dyDescent="0.2">
      <c r="A279" s="28" t="str">
        <f>IF(Values_Entered,A278+1,"")</f>
        <v/>
      </c>
      <c r="B279" s="29" t="str">
        <f t="shared" si="32"/>
        <v/>
      </c>
      <c r="C279" s="30" t="str">
        <f t="shared" si="36"/>
        <v/>
      </c>
      <c r="D279" s="30" t="str">
        <f t="shared" si="39"/>
        <v/>
      </c>
      <c r="E279" s="31" t="e">
        <f t="shared" si="33"/>
        <v>#VALUE!</v>
      </c>
      <c r="F279" s="30" t="e">
        <f t="shared" si="34"/>
        <v>#VALUE!</v>
      </c>
      <c r="G279" s="30" t="str">
        <f t="shared" si="37"/>
        <v/>
      </c>
      <c r="H279" s="30" t="str">
        <f t="shared" si="38"/>
        <v/>
      </c>
      <c r="I279" s="30" t="e">
        <f t="shared" si="35"/>
        <v>#VALUE!</v>
      </c>
      <c r="J279" s="30">
        <f>SUM($H$14:$H279)</f>
        <v>0</v>
      </c>
      <c r="K279" s="25"/>
      <c r="L279" s="25"/>
    </row>
    <row r="280" spans="1:12" x14ac:dyDescent="0.2">
      <c r="A280" s="28" t="str">
        <f>IF(Values_Entered,A279+1,"")</f>
        <v/>
      </c>
      <c r="B280" s="29" t="str">
        <f t="shared" si="32"/>
        <v/>
      </c>
      <c r="C280" s="30" t="str">
        <f t="shared" si="36"/>
        <v/>
      </c>
      <c r="D280" s="30" t="str">
        <f t="shared" si="39"/>
        <v/>
      </c>
      <c r="E280" s="31" t="e">
        <f t="shared" si="33"/>
        <v>#VALUE!</v>
      </c>
      <c r="F280" s="30" t="e">
        <f t="shared" si="34"/>
        <v>#VALUE!</v>
      </c>
      <c r="G280" s="30" t="str">
        <f t="shared" si="37"/>
        <v/>
      </c>
      <c r="H280" s="30" t="str">
        <f t="shared" si="38"/>
        <v/>
      </c>
      <c r="I280" s="30" t="e">
        <f t="shared" si="35"/>
        <v>#VALUE!</v>
      </c>
      <c r="J280" s="30">
        <f>SUM($H$14:$H280)</f>
        <v>0</v>
      </c>
      <c r="K280" s="25"/>
      <c r="L280" s="25"/>
    </row>
    <row r="281" spans="1:12" x14ac:dyDescent="0.2">
      <c r="A281" s="28" t="str">
        <f>IF(Values_Entered,A280+1,"")</f>
        <v/>
      </c>
      <c r="B281" s="29" t="str">
        <f t="shared" si="32"/>
        <v/>
      </c>
      <c r="C281" s="30" t="str">
        <f t="shared" si="36"/>
        <v/>
      </c>
      <c r="D281" s="30" t="str">
        <f t="shared" si="39"/>
        <v/>
      </c>
      <c r="E281" s="31" t="e">
        <f t="shared" si="33"/>
        <v>#VALUE!</v>
      </c>
      <c r="F281" s="30" t="e">
        <f t="shared" si="34"/>
        <v>#VALUE!</v>
      </c>
      <c r="G281" s="30" t="str">
        <f t="shared" si="37"/>
        <v/>
      </c>
      <c r="H281" s="30" t="str">
        <f t="shared" si="38"/>
        <v/>
      </c>
      <c r="I281" s="30" t="e">
        <f t="shared" si="35"/>
        <v>#VALUE!</v>
      </c>
      <c r="J281" s="30">
        <f>SUM($H$14:$H281)</f>
        <v>0</v>
      </c>
      <c r="K281" s="25"/>
      <c r="L281" s="25"/>
    </row>
    <row r="282" spans="1:12" x14ac:dyDescent="0.2">
      <c r="A282" s="28" t="str">
        <f>IF(Values_Entered,A281+1,"")</f>
        <v/>
      </c>
      <c r="B282" s="29" t="str">
        <f t="shared" si="32"/>
        <v/>
      </c>
      <c r="C282" s="30" t="str">
        <f t="shared" si="36"/>
        <v/>
      </c>
      <c r="D282" s="30" t="str">
        <f t="shared" si="39"/>
        <v/>
      </c>
      <c r="E282" s="31" t="e">
        <f t="shared" si="33"/>
        <v>#VALUE!</v>
      </c>
      <c r="F282" s="30" t="e">
        <f t="shared" si="34"/>
        <v>#VALUE!</v>
      </c>
      <c r="G282" s="30" t="str">
        <f t="shared" si="37"/>
        <v/>
      </c>
      <c r="H282" s="30" t="str">
        <f t="shared" si="38"/>
        <v/>
      </c>
      <c r="I282" s="30" t="e">
        <f t="shared" si="35"/>
        <v>#VALUE!</v>
      </c>
      <c r="J282" s="30">
        <f>SUM($H$14:$H282)</f>
        <v>0</v>
      </c>
      <c r="K282" s="25"/>
      <c r="L282" s="25"/>
    </row>
    <row r="283" spans="1:12" x14ac:dyDescent="0.2">
      <c r="A283" s="28" t="str">
        <f>IF(Values_Entered,A282+1,"")</f>
        <v/>
      </c>
      <c r="B283" s="29" t="str">
        <f t="shared" si="32"/>
        <v/>
      </c>
      <c r="C283" s="30" t="str">
        <f t="shared" si="36"/>
        <v/>
      </c>
      <c r="D283" s="30" t="str">
        <f t="shared" si="39"/>
        <v/>
      </c>
      <c r="E283" s="31" t="e">
        <f t="shared" si="33"/>
        <v>#VALUE!</v>
      </c>
      <c r="F283" s="30" t="e">
        <f t="shared" si="34"/>
        <v>#VALUE!</v>
      </c>
      <c r="G283" s="30" t="str">
        <f t="shared" si="37"/>
        <v/>
      </c>
      <c r="H283" s="30" t="str">
        <f t="shared" si="38"/>
        <v/>
      </c>
      <c r="I283" s="30" t="e">
        <f t="shared" si="35"/>
        <v>#VALUE!</v>
      </c>
      <c r="J283" s="30">
        <f>SUM($H$14:$H283)</f>
        <v>0</v>
      </c>
      <c r="K283" s="25"/>
      <c r="L283" s="25"/>
    </row>
    <row r="284" spans="1:12" x14ac:dyDescent="0.2">
      <c r="A284" s="28" t="str">
        <f>IF(Values_Entered,A283+1,"")</f>
        <v/>
      </c>
      <c r="B284" s="29" t="str">
        <f t="shared" si="32"/>
        <v/>
      </c>
      <c r="C284" s="30" t="str">
        <f t="shared" si="36"/>
        <v/>
      </c>
      <c r="D284" s="30" t="str">
        <f t="shared" si="39"/>
        <v/>
      </c>
      <c r="E284" s="31" t="e">
        <f t="shared" si="33"/>
        <v>#VALUE!</v>
      </c>
      <c r="F284" s="30" t="e">
        <f t="shared" si="34"/>
        <v>#VALUE!</v>
      </c>
      <c r="G284" s="30" t="str">
        <f t="shared" si="37"/>
        <v/>
      </c>
      <c r="H284" s="30" t="str">
        <f t="shared" si="38"/>
        <v/>
      </c>
      <c r="I284" s="30" t="e">
        <f t="shared" si="35"/>
        <v>#VALUE!</v>
      </c>
      <c r="J284" s="30">
        <f>SUM($H$14:$H284)</f>
        <v>0</v>
      </c>
      <c r="K284" s="25"/>
      <c r="L284" s="25"/>
    </row>
    <row r="285" spans="1:12" x14ac:dyDescent="0.2">
      <c r="A285" s="28" t="str">
        <f>IF(Values_Entered,A284+1,"")</f>
        <v/>
      </c>
      <c r="B285" s="29" t="str">
        <f t="shared" si="32"/>
        <v/>
      </c>
      <c r="C285" s="30" t="str">
        <f t="shared" si="36"/>
        <v/>
      </c>
      <c r="D285" s="30" t="str">
        <f t="shared" si="39"/>
        <v/>
      </c>
      <c r="E285" s="31" t="e">
        <f t="shared" si="33"/>
        <v>#VALUE!</v>
      </c>
      <c r="F285" s="30" t="e">
        <f t="shared" si="34"/>
        <v>#VALUE!</v>
      </c>
      <c r="G285" s="30" t="str">
        <f t="shared" si="37"/>
        <v/>
      </c>
      <c r="H285" s="30" t="str">
        <f t="shared" si="38"/>
        <v/>
      </c>
      <c r="I285" s="30" t="e">
        <f t="shared" si="35"/>
        <v>#VALUE!</v>
      </c>
      <c r="J285" s="30">
        <f>SUM($H$14:$H285)</f>
        <v>0</v>
      </c>
      <c r="K285" s="25"/>
      <c r="L285" s="25"/>
    </row>
    <row r="286" spans="1:12" x14ac:dyDescent="0.2">
      <c r="A286" s="28" t="str">
        <f>IF(Values_Entered,A285+1,"")</f>
        <v/>
      </c>
      <c r="B286" s="29" t="str">
        <f t="shared" si="32"/>
        <v/>
      </c>
      <c r="C286" s="30" t="str">
        <f t="shared" si="36"/>
        <v/>
      </c>
      <c r="D286" s="30" t="str">
        <f t="shared" si="39"/>
        <v/>
      </c>
      <c r="E286" s="31" t="e">
        <f t="shared" si="33"/>
        <v>#VALUE!</v>
      </c>
      <c r="F286" s="30" t="e">
        <f t="shared" si="34"/>
        <v>#VALUE!</v>
      </c>
      <c r="G286" s="30" t="str">
        <f t="shared" si="37"/>
        <v/>
      </c>
      <c r="H286" s="30" t="str">
        <f t="shared" si="38"/>
        <v/>
      </c>
      <c r="I286" s="30" t="e">
        <f t="shared" si="35"/>
        <v>#VALUE!</v>
      </c>
      <c r="J286" s="30">
        <f>SUM($H$14:$H286)</f>
        <v>0</v>
      </c>
      <c r="K286" s="25"/>
      <c r="L286" s="25"/>
    </row>
    <row r="287" spans="1:12" x14ac:dyDescent="0.2">
      <c r="A287" s="28" t="str">
        <f>IF(Values_Entered,A286+1,"")</f>
        <v/>
      </c>
      <c r="B287" s="29" t="str">
        <f t="shared" si="32"/>
        <v/>
      </c>
      <c r="C287" s="30" t="str">
        <f t="shared" si="36"/>
        <v/>
      </c>
      <c r="D287" s="30" t="str">
        <f t="shared" si="39"/>
        <v/>
      </c>
      <c r="E287" s="31" t="e">
        <f t="shared" si="33"/>
        <v>#VALUE!</v>
      </c>
      <c r="F287" s="30" t="e">
        <f t="shared" si="34"/>
        <v>#VALUE!</v>
      </c>
      <c r="G287" s="30" t="str">
        <f t="shared" si="37"/>
        <v/>
      </c>
      <c r="H287" s="30" t="str">
        <f t="shared" si="38"/>
        <v/>
      </c>
      <c r="I287" s="30" t="e">
        <f t="shared" si="35"/>
        <v>#VALUE!</v>
      </c>
      <c r="J287" s="30">
        <f>SUM($H$14:$H287)</f>
        <v>0</v>
      </c>
      <c r="K287" s="25"/>
      <c r="L287" s="25"/>
    </row>
    <row r="288" spans="1:12" x14ac:dyDescent="0.2">
      <c r="A288" s="28" t="str">
        <f>IF(Values_Entered,A287+1,"")</f>
        <v/>
      </c>
      <c r="B288" s="29" t="str">
        <f t="shared" si="32"/>
        <v/>
      </c>
      <c r="C288" s="30" t="str">
        <f t="shared" si="36"/>
        <v/>
      </c>
      <c r="D288" s="30" t="str">
        <f t="shared" si="39"/>
        <v/>
      </c>
      <c r="E288" s="31" t="e">
        <f t="shared" si="33"/>
        <v>#VALUE!</v>
      </c>
      <c r="F288" s="30" t="e">
        <f t="shared" si="34"/>
        <v>#VALUE!</v>
      </c>
      <c r="G288" s="30" t="str">
        <f t="shared" si="37"/>
        <v/>
      </c>
      <c r="H288" s="30" t="str">
        <f t="shared" si="38"/>
        <v/>
      </c>
      <c r="I288" s="30" t="e">
        <f t="shared" si="35"/>
        <v>#VALUE!</v>
      </c>
      <c r="J288" s="30">
        <f>SUM($H$14:$H288)</f>
        <v>0</v>
      </c>
      <c r="K288" s="25"/>
      <c r="L288" s="25"/>
    </row>
    <row r="289" spans="1:12" x14ac:dyDescent="0.2">
      <c r="A289" s="28" t="str">
        <f>IF(Values_Entered,A288+1,"")</f>
        <v/>
      </c>
      <c r="B289" s="29" t="str">
        <f t="shared" si="32"/>
        <v/>
      </c>
      <c r="C289" s="30" t="str">
        <f t="shared" si="36"/>
        <v/>
      </c>
      <c r="D289" s="30" t="str">
        <f t="shared" si="39"/>
        <v/>
      </c>
      <c r="E289" s="31" t="e">
        <f t="shared" si="33"/>
        <v>#VALUE!</v>
      </c>
      <c r="F289" s="30" t="e">
        <f t="shared" si="34"/>
        <v>#VALUE!</v>
      </c>
      <c r="G289" s="30" t="str">
        <f t="shared" si="37"/>
        <v/>
      </c>
      <c r="H289" s="30" t="str">
        <f t="shared" si="38"/>
        <v/>
      </c>
      <c r="I289" s="30" t="e">
        <f t="shared" si="35"/>
        <v>#VALUE!</v>
      </c>
      <c r="J289" s="30">
        <f>SUM($H$14:$H289)</f>
        <v>0</v>
      </c>
      <c r="K289" s="25"/>
      <c r="L289" s="25"/>
    </row>
    <row r="290" spans="1:12" x14ac:dyDescent="0.2">
      <c r="A290" s="28" t="str">
        <f>IF(Values_Entered,A289+1,"")</f>
        <v/>
      </c>
      <c r="B290" s="29" t="str">
        <f t="shared" si="32"/>
        <v/>
      </c>
      <c r="C290" s="30" t="str">
        <f t="shared" si="36"/>
        <v/>
      </c>
      <c r="D290" s="30" t="str">
        <f t="shared" si="39"/>
        <v/>
      </c>
      <c r="E290" s="31" t="e">
        <f t="shared" si="33"/>
        <v>#VALUE!</v>
      </c>
      <c r="F290" s="30" t="e">
        <f t="shared" si="34"/>
        <v>#VALUE!</v>
      </c>
      <c r="G290" s="30" t="str">
        <f t="shared" si="37"/>
        <v/>
      </c>
      <c r="H290" s="30" t="str">
        <f t="shared" si="38"/>
        <v/>
      </c>
      <c r="I290" s="30" t="e">
        <f t="shared" si="35"/>
        <v>#VALUE!</v>
      </c>
      <c r="J290" s="30">
        <f>SUM($H$14:$H290)</f>
        <v>0</v>
      </c>
      <c r="K290" s="25"/>
      <c r="L290" s="25"/>
    </row>
    <row r="291" spans="1:12" x14ac:dyDescent="0.2">
      <c r="A291" s="28" t="str">
        <f>IF(Values_Entered,A290+1,"")</f>
        <v/>
      </c>
      <c r="B291" s="29" t="str">
        <f t="shared" si="32"/>
        <v/>
      </c>
      <c r="C291" s="30" t="str">
        <f t="shared" si="36"/>
        <v/>
      </c>
      <c r="D291" s="30" t="str">
        <f t="shared" si="39"/>
        <v/>
      </c>
      <c r="E291" s="31" t="e">
        <f t="shared" si="33"/>
        <v>#VALUE!</v>
      </c>
      <c r="F291" s="30" t="e">
        <f t="shared" si="34"/>
        <v>#VALUE!</v>
      </c>
      <c r="G291" s="30" t="str">
        <f t="shared" si="37"/>
        <v/>
      </c>
      <c r="H291" s="30" t="str">
        <f t="shared" si="38"/>
        <v/>
      </c>
      <c r="I291" s="30" t="e">
        <f t="shared" si="35"/>
        <v>#VALUE!</v>
      </c>
      <c r="J291" s="30">
        <f>SUM($H$14:$H291)</f>
        <v>0</v>
      </c>
      <c r="K291" s="25"/>
      <c r="L291" s="25"/>
    </row>
    <row r="292" spans="1:12" x14ac:dyDescent="0.2">
      <c r="A292" s="28" t="str">
        <f>IF(Values_Entered,A291+1,"")</f>
        <v/>
      </c>
      <c r="B292" s="29" t="str">
        <f t="shared" si="32"/>
        <v/>
      </c>
      <c r="C292" s="30" t="str">
        <f t="shared" si="36"/>
        <v/>
      </c>
      <c r="D292" s="30" t="str">
        <f t="shared" si="39"/>
        <v/>
      </c>
      <c r="E292" s="31" t="e">
        <f t="shared" si="33"/>
        <v>#VALUE!</v>
      </c>
      <c r="F292" s="30" t="e">
        <f t="shared" si="34"/>
        <v>#VALUE!</v>
      </c>
      <c r="G292" s="30" t="str">
        <f t="shared" si="37"/>
        <v/>
      </c>
      <c r="H292" s="30" t="str">
        <f t="shared" si="38"/>
        <v/>
      </c>
      <c r="I292" s="30" t="e">
        <f t="shared" si="35"/>
        <v>#VALUE!</v>
      </c>
      <c r="J292" s="30">
        <f>SUM($H$14:$H292)</f>
        <v>0</v>
      </c>
      <c r="K292" s="25"/>
      <c r="L292" s="25"/>
    </row>
    <row r="293" spans="1:12" x14ac:dyDescent="0.2">
      <c r="A293" s="28" t="str">
        <f>IF(Values_Entered,A292+1,"")</f>
        <v/>
      </c>
      <c r="B293" s="29" t="str">
        <f t="shared" si="32"/>
        <v/>
      </c>
      <c r="C293" s="30" t="str">
        <f t="shared" si="36"/>
        <v/>
      </c>
      <c r="D293" s="30" t="str">
        <f t="shared" si="39"/>
        <v/>
      </c>
      <c r="E293" s="31" t="e">
        <f t="shared" si="33"/>
        <v>#VALUE!</v>
      </c>
      <c r="F293" s="30" t="e">
        <f t="shared" si="34"/>
        <v>#VALUE!</v>
      </c>
      <c r="G293" s="30" t="str">
        <f t="shared" si="37"/>
        <v/>
      </c>
      <c r="H293" s="30" t="str">
        <f t="shared" si="38"/>
        <v/>
      </c>
      <c r="I293" s="30" t="e">
        <f t="shared" si="35"/>
        <v>#VALUE!</v>
      </c>
      <c r="J293" s="30">
        <f>SUM($H$14:$H293)</f>
        <v>0</v>
      </c>
      <c r="K293" s="25"/>
      <c r="L293" s="25"/>
    </row>
    <row r="294" spans="1:12" x14ac:dyDescent="0.2">
      <c r="A294" s="28" t="str">
        <f>IF(Values_Entered,A293+1,"")</f>
        <v/>
      </c>
      <c r="B294" s="29" t="str">
        <f t="shared" si="32"/>
        <v/>
      </c>
      <c r="C294" s="30" t="str">
        <f t="shared" si="36"/>
        <v/>
      </c>
      <c r="D294" s="30" t="str">
        <f t="shared" si="39"/>
        <v/>
      </c>
      <c r="E294" s="31" t="e">
        <f t="shared" si="33"/>
        <v>#VALUE!</v>
      </c>
      <c r="F294" s="30" t="e">
        <f t="shared" si="34"/>
        <v>#VALUE!</v>
      </c>
      <c r="G294" s="30" t="str">
        <f t="shared" si="37"/>
        <v/>
      </c>
      <c r="H294" s="30" t="str">
        <f t="shared" si="38"/>
        <v/>
      </c>
      <c r="I294" s="30" t="e">
        <f t="shared" si="35"/>
        <v>#VALUE!</v>
      </c>
      <c r="J294" s="30">
        <f>SUM($H$14:$H294)</f>
        <v>0</v>
      </c>
      <c r="K294" s="25"/>
      <c r="L294" s="25"/>
    </row>
    <row r="295" spans="1:12" x14ac:dyDescent="0.2">
      <c r="A295" s="28" t="str">
        <f>IF(Values_Entered,A294+1,"")</f>
        <v/>
      </c>
      <c r="B295" s="29" t="str">
        <f t="shared" si="32"/>
        <v/>
      </c>
      <c r="C295" s="30" t="str">
        <f t="shared" si="36"/>
        <v/>
      </c>
      <c r="D295" s="30" t="str">
        <f t="shared" si="39"/>
        <v/>
      </c>
      <c r="E295" s="31" t="e">
        <f t="shared" si="33"/>
        <v>#VALUE!</v>
      </c>
      <c r="F295" s="30" t="e">
        <f t="shared" si="34"/>
        <v>#VALUE!</v>
      </c>
      <c r="G295" s="30" t="str">
        <f t="shared" si="37"/>
        <v/>
      </c>
      <c r="H295" s="30" t="str">
        <f t="shared" si="38"/>
        <v/>
      </c>
      <c r="I295" s="30" t="e">
        <f t="shared" si="35"/>
        <v>#VALUE!</v>
      </c>
      <c r="J295" s="30">
        <f>SUM($H$14:$H295)</f>
        <v>0</v>
      </c>
      <c r="K295" s="25"/>
      <c r="L295" s="25"/>
    </row>
    <row r="296" spans="1:12" x14ac:dyDescent="0.2">
      <c r="A296" s="28" t="str">
        <f>IF(Values_Entered,A295+1,"")</f>
        <v/>
      </c>
      <c r="B296" s="29" t="str">
        <f t="shared" si="32"/>
        <v/>
      </c>
      <c r="C296" s="30" t="str">
        <f t="shared" si="36"/>
        <v/>
      </c>
      <c r="D296" s="30" t="str">
        <f t="shared" si="39"/>
        <v/>
      </c>
      <c r="E296" s="31" t="e">
        <f t="shared" si="33"/>
        <v>#VALUE!</v>
      </c>
      <c r="F296" s="30" t="e">
        <f t="shared" si="34"/>
        <v>#VALUE!</v>
      </c>
      <c r="G296" s="30" t="str">
        <f t="shared" si="37"/>
        <v/>
      </c>
      <c r="H296" s="30" t="str">
        <f t="shared" si="38"/>
        <v/>
      </c>
      <c r="I296" s="30" t="e">
        <f t="shared" si="35"/>
        <v>#VALUE!</v>
      </c>
      <c r="J296" s="30">
        <f>SUM($H$14:$H296)</f>
        <v>0</v>
      </c>
      <c r="K296" s="25"/>
      <c r="L296" s="25"/>
    </row>
    <row r="297" spans="1:12" x14ac:dyDescent="0.2">
      <c r="A297" s="28" t="str">
        <f>IF(Values_Entered,A296+1,"")</f>
        <v/>
      </c>
      <c r="B297" s="29" t="str">
        <f t="shared" si="32"/>
        <v/>
      </c>
      <c r="C297" s="30" t="str">
        <f t="shared" si="36"/>
        <v/>
      </c>
      <c r="D297" s="30" t="str">
        <f t="shared" si="39"/>
        <v/>
      </c>
      <c r="E297" s="31" t="e">
        <f t="shared" si="33"/>
        <v>#VALUE!</v>
      </c>
      <c r="F297" s="30" t="e">
        <f t="shared" si="34"/>
        <v>#VALUE!</v>
      </c>
      <c r="G297" s="30" t="str">
        <f t="shared" si="37"/>
        <v/>
      </c>
      <c r="H297" s="30" t="str">
        <f t="shared" si="38"/>
        <v/>
      </c>
      <c r="I297" s="30" t="e">
        <f t="shared" si="35"/>
        <v>#VALUE!</v>
      </c>
      <c r="J297" s="30">
        <f>SUM($H$14:$H297)</f>
        <v>0</v>
      </c>
      <c r="K297" s="25"/>
      <c r="L297" s="25"/>
    </row>
    <row r="298" spans="1:12" x14ac:dyDescent="0.2">
      <c r="A298" s="28" t="str">
        <f>IF(Values_Entered,A297+1,"")</f>
        <v/>
      </c>
      <c r="B298" s="29" t="str">
        <f t="shared" si="32"/>
        <v/>
      </c>
      <c r="C298" s="30" t="str">
        <f t="shared" si="36"/>
        <v/>
      </c>
      <c r="D298" s="30" t="str">
        <f t="shared" si="39"/>
        <v/>
      </c>
      <c r="E298" s="31" t="e">
        <f t="shared" si="33"/>
        <v>#VALUE!</v>
      </c>
      <c r="F298" s="30" t="e">
        <f t="shared" si="34"/>
        <v>#VALUE!</v>
      </c>
      <c r="G298" s="30" t="str">
        <f t="shared" si="37"/>
        <v/>
      </c>
      <c r="H298" s="30" t="str">
        <f t="shared" si="38"/>
        <v/>
      </c>
      <c r="I298" s="30" t="e">
        <f t="shared" si="35"/>
        <v>#VALUE!</v>
      </c>
      <c r="J298" s="30">
        <f>SUM($H$14:$H298)</f>
        <v>0</v>
      </c>
      <c r="K298" s="25"/>
      <c r="L298" s="25"/>
    </row>
    <row r="299" spans="1:12" x14ac:dyDescent="0.2">
      <c r="A299" s="28" t="str">
        <f>IF(Values_Entered,A298+1,"")</f>
        <v/>
      </c>
      <c r="B299" s="29" t="str">
        <f t="shared" si="32"/>
        <v/>
      </c>
      <c r="C299" s="30" t="str">
        <f t="shared" si="36"/>
        <v/>
      </c>
      <c r="D299" s="30" t="str">
        <f t="shared" si="39"/>
        <v/>
      </c>
      <c r="E299" s="31" t="e">
        <f t="shared" si="33"/>
        <v>#VALUE!</v>
      </c>
      <c r="F299" s="30" t="e">
        <f t="shared" si="34"/>
        <v>#VALUE!</v>
      </c>
      <c r="G299" s="30" t="str">
        <f t="shared" si="37"/>
        <v/>
      </c>
      <c r="H299" s="30" t="str">
        <f t="shared" si="38"/>
        <v/>
      </c>
      <c r="I299" s="30" t="e">
        <f t="shared" si="35"/>
        <v>#VALUE!</v>
      </c>
      <c r="J299" s="30">
        <f>SUM($H$14:$H299)</f>
        <v>0</v>
      </c>
      <c r="K299" s="25"/>
      <c r="L299" s="25"/>
    </row>
    <row r="300" spans="1:12" x14ac:dyDescent="0.2">
      <c r="A300" s="28" t="str">
        <f>IF(Values_Entered,A299+1,"")</f>
        <v/>
      </c>
      <c r="B300" s="29" t="str">
        <f t="shared" si="32"/>
        <v/>
      </c>
      <c r="C300" s="30" t="str">
        <f t="shared" si="36"/>
        <v/>
      </c>
      <c r="D300" s="30" t="str">
        <f t="shared" si="39"/>
        <v/>
      </c>
      <c r="E300" s="31" t="e">
        <f t="shared" si="33"/>
        <v>#VALUE!</v>
      </c>
      <c r="F300" s="30" t="e">
        <f t="shared" si="34"/>
        <v>#VALUE!</v>
      </c>
      <c r="G300" s="30" t="str">
        <f t="shared" si="37"/>
        <v/>
      </c>
      <c r="H300" s="30" t="str">
        <f t="shared" si="38"/>
        <v/>
      </c>
      <c r="I300" s="30" t="e">
        <f t="shared" si="35"/>
        <v>#VALUE!</v>
      </c>
      <c r="J300" s="30">
        <f>SUM($H$14:$H300)</f>
        <v>0</v>
      </c>
      <c r="K300" s="25"/>
      <c r="L300" s="25"/>
    </row>
    <row r="301" spans="1:12" x14ac:dyDescent="0.2">
      <c r="A301" s="28" t="str">
        <f>IF(Values_Entered,A300+1,"")</f>
        <v/>
      </c>
      <c r="B301" s="29" t="str">
        <f t="shared" si="32"/>
        <v/>
      </c>
      <c r="C301" s="30" t="str">
        <f t="shared" si="36"/>
        <v/>
      </c>
      <c r="D301" s="30" t="str">
        <f t="shared" si="39"/>
        <v/>
      </c>
      <c r="E301" s="31" t="e">
        <f t="shared" si="33"/>
        <v>#VALUE!</v>
      </c>
      <c r="F301" s="30" t="e">
        <f t="shared" si="34"/>
        <v>#VALUE!</v>
      </c>
      <c r="G301" s="30" t="str">
        <f t="shared" si="37"/>
        <v/>
      </c>
      <c r="H301" s="30" t="str">
        <f t="shared" si="38"/>
        <v/>
      </c>
      <c r="I301" s="30" t="e">
        <f t="shared" si="35"/>
        <v>#VALUE!</v>
      </c>
      <c r="J301" s="30">
        <f>SUM($H$14:$H301)</f>
        <v>0</v>
      </c>
      <c r="K301" s="25"/>
      <c r="L301" s="25"/>
    </row>
    <row r="302" spans="1:12" x14ac:dyDescent="0.2">
      <c r="A302" s="28" t="str">
        <f>IF(Values_Entered,A301+1,"")</f>
        <v/>
      </c>
      <c r="B302" s="29" t="str">
        <f t="shared" si="32"/>
        <v/>
      </c>
      <c r="C302" s="30" t="str">
        <f t="shared" si="36"/>
        <v/>
      </c>
      <c r="D302" s="30" t="str">
        <f t="shared" si="39"/>
        <v/>
      </c>
      <c r="E302" s="31" t="e">
        <f t="shared" si="33"/>
        <v>#VALUE!</v>
      </c>
      <c r="F302" s="30" t="e">
        <f t="shared" si="34"/>
        <v>#VALUE!</v>
      </c>
      <c r="G302" s="30" t="str">
        <f t="shared" si="37"/>
        <v/>
      </c>
      <c r="H302" s="30" t="str">
        <f t="shared" si="38"/>
        <v/>
      </c>
      <c r="I302" s="30" t="e">
        <f t="shared" si="35"/>
        <v>#VALUE!</v>
      </c>
      <c r="J302" s="30">
        <f>SUM($H$14:$H302)</f>
        <v>0</v>
      </c>
      <c r="K302" s="25"/>
      <c r="L302" s="25"/>
    </row>
    <row r="303" spans="1:12" x14ac:dyDescent="0.2">
      <c r="A303" s="28" t="str">
        <f>IF(Values_Entered,A302+1,"")</f>
        <v/>
      </c>
      <c r="B303" s="29" t="str">
        <f t="shared" si="32"/>
        <v/>
      </c>
      <c r="C303" s="30" t="str">
        <f t="shared" si="36"/>
        <v/>
      </c>
      <c r="D303" s="30" t="str">
        <f t="shared" si="39"/>
        <v/>
      </c>
      <c r="E303" s="31" t="e">
        <f t="shared" si="33"/>
        <v>#VALUE!</v>
      </c>
      <c r="F303" s="30" t="e">
        <f t="shared" si="34"/>
        <v>#VALUE!</v>
      </c>
      <c r="G303" s="30" t="str">
        <f t="shared" si="37"/>
        <v/>
      </c>
      <c r="H303" s="30" t="str">
        <f t="shared" si="38"/>
        <v/>
      </c>
      <c r="I303" s="30" t="e">
        <f t="shared" si="35"/>
        <v>#VALUE!</v>
      </c>
      <c r="J303" s="30">
        <f>SUM($H$14:$H303)</f>
        <v>0</v>
      </c>
      <c r="K303" s="25"/>
      <c r="L303" s="25"/>
    </row>
    <row r="304" spans="1:12" x14ac:dyDescent="0.2">
      <c r="A304" s="28" t="str">
        <f>IF(Values_Entered,A303+1,"")</f>
        <v/>
      </c>
      <c r="B304" s="29" t="str">
        <f t="shared" si="32"/>
        <v/>
      </c>
      <c r="C304" s="30" t="str">
        <f t="shared" si="36"/>
        <v/>
      </c>
      <c r="D304" s="30" t="str">
        <f t="shared" si="39"/>
        <v/>
      </c>
      <c r="E304" s="31" t="e">
        <f t="shared" si="33"/>
        <v>#VALUE!</v>
      </c>
      <c r="F304" s="30" t="e">
        <f t="shared" si="34"/>
        <v>#VALUE!</v>
      </c>
      <c r="G304" s="30" t="str">
        <f t="shared" si="37"/>
        <v/>
      </c>
      <c r="H304" s="30" t="str">
        <f t="shared" si="38"/>
        <v/>
      </c>
      <c r="I304" s="30" t="e">
        <f t="shared" si="35"/>
        <v>#VALUE!</v>
      </c>
      <c r="J304" s="30">
        <f>SUM($H$14:$H304)</f>
        <v>0</v>
      </c>
      <c r="K304" s="25"/>
      <c r="L304" s="25"/>
    </row>
    <row r="305" spans="1:12" x14ac:dyDescent="0.2">
      <c r="A305" s="28" t="str">
        <f>IF(Values_Entered,A304+1,"")</f>
        <v/>
      </c>
      <c r="B305" s="29" t="str">
        <f t="shared" si="32"/>
        <v/>
      </c>
      <c r="C305" s="30" t="str">
        <f t="shared" si="36"/>
        <v/>
      </c>
      <c r="D305" s="30" t="str">
        <f t="shared" si="39"/>
        <v/>
      </c>
      <c r="E305" s="31" t="e">
        <f t="shared" si="33"/>
        <v>#VALUE!</v>
      </c>
      <c r="F305" s="30" t="e">
        <f t="shared" si="34"/>
        <v>#VALUE!</v>
      </c>
      <c r="G305" s="30" t="str">
        <f t="shared" si="37"/>
        <v/>
      </c>
      <c r="H305" s="30" t="str">
        <f t="shared" si="38"/>
        <v/>
      </c>
      <c r="I305" s="30" t="e">
        <f t="shared" si="35"/>
        <v>#VALUE!</v>
      </c>
      <c r="J305" s="30">
        <f>SUM($H$14:$H305)</f>
        <v>0</v>
      </c>
      <c r="K305" s="25"/>
      <c r="L305" s="25"/>
    </row>
    <row r="306" spans="1:12" x14ac:dyDescent="0.2">
      <c r="A306" s="28" t="str">
        <f>IF(Values_Entered,A305+1,"")</f>
        <v/>
      </c>
      <c r="B306" s="29" t="str">
        <f t="shared" si="32"/>
        <v/>
      </c>
      <c r="C306" s="30" t="str">
        <f t="shared" si="36"/>
        <v/>
      </c>
      <c r="D306" s="30" t="str">
        <f t="shared" si="39"/>
        <v/>
      </c>
      <c r="E306" s="31" t="e">
        <f t="shared" si="33"/>
        <v>#VALUE!</v>
      </c>
      <c r="F306" s="30" t="e">
        <f t="shared" si="34"/>
        <v>#VALUE!</v>
      </c>
      <c r="G306" s="30" t="str">
        <f t="shared" si="37"/>
        <v/>
      </c>
      <c r="H306" s="30" t="str">
        <f t="shared" si="38"/>
        <v/>
      </c>
      <c r="I306" s="30" t="e">
        <f t="shared" si="35"/>
        <v>#VALUE!</v>
      </c>
      <c r="J306" s="30">
        <f>SUM($H$14:$H306)</f>
        <v>0</v>
      </c>
      <c r="K306" s="25"/>
      <c r="L306" s="25"/>
    </row>
    <row r="307" spans="1:12" x14ac:dyDescent="0.2">
      <c r="A307" s="28" t="str">
        <f>IF(Values_Entered,A306+1,"")</f>
        <v/>
      </c>
      <c r="B307" s="29" t="str">
        <f t="shared" si="32"/>
        <v/>
      </c>
      <c r="C307" s="30" t="str">
        <f t="shared" si="36"/>
        <v/>
      </c>
      <c r="D307" s="30" t="str">
        <f t="shared" si="39"/>
        <v/>
      </c>
      <c r="E307" s="31" t="e">
        <f t="shared" si="33"/>
        <v>#VALUE!</v>
      </c>
      <c r="F307" s="30" t="e">
        <f t="shared" si="34"/>
        <v>#VALUE!</v>
      </c>
      <c r="G307" s="30" t="str">
        <f t="shared" si="37"/>
        <v/>
      </c>
      <c r="H307" s="30" t="str">
        <f t="shared" si="38"/>
        <v/>
      </c>
      <c r="I307" s="30" t="e">
        <f t="shared" si="35"/>
        <v>#VALUE!</v>
      </c>
      <c r="J307" s="30">
        <f>SUM($H$14:$H307)</f>
        <v>0</v>
      </c>
      <c r="K307" s="25"/>
      <c r="L307" s="25"/>
    </row>
    <row r="308" spans="1:12" x14ac:dyDescent="0.2">
      <c r="A308" s="28" t="str">
        <f>IF(Values_Entered,A307+1,"")</f>
        <v/>
      </c>
      <c r="B308" s="29" t="str">
        <f t="shared" si="32"/>
        <v/>
      </c>
      <c r="C308" s="30" t="str">
        <f t="shared" si="36"/>
        <v/>
      </c>
      <c r="D308" s="30" t="str">
        <f t="shared" si="39"/>
        <v/>
      </c>
      <c r="E308" s="31" t="e">
        <f t="shared" si="33"/>
        <v>#VALUE!</v>
      </c>
      <c r="F308" s="30" t="e">
        <f t="shared" si="34"/>
        <v>#VALUE!</v>
      </c>
      <c r="G308" s="30" t="str">
        <f t="shared" si="37"/>
        <v/>
      </c>
      <c r="H308" s="30" t="str">
        <f t="shared" si="38"/>
        <v/>
      </c>
      <c r="I308" s="30" t="e">
        <f t="shared" si="35"/>
        <v>#VALUE!</v>
      </c>
      <c r="J308" s="30">
        <f>SUM($H$14:$H308)</f>
        <v>0</v>
      </c>
      <c r="K308" s="25"/>
      <c r="L308" s="25"/>
    </row>
    <row r="309" spans="1:12" x14ac:dyDescent="0.2">
      <c r="A309" s="28" t="str">
        <f>IF(Values_Entered,A308+1,"")</f>
        <v/>
      </c>
      <c r="B309" s="29" t="str">
        <f t="shared" si="32"/>
        <v/>
      </c>
      <c r="C309" s="30" t="str">
        <f t="shared" si="36"/>
        <v/>
      </c>
      <c r="D309" s="30" t="str">
        <f t="shared" si="39"/>
        <v/>
      </c>
      <c r="E309" s="31" t="e">
        <f t="shared" si="33"/>
        <v>#VALUE!</v>
      </c>
      <c r="F309" s="30" t="e">
        <f t="shared" si="34"/>
        <v>#VALUE!</v>
      </c>
      <c r="G309" s="30" t="str">
        <f t="shared" si="37"/>
        <v/>
      </c>
      <c r="H309" s="30" t="str">
        <f t="shared" si="38"/>
        <v/>
      </c>
      <c r="I309" s="30" t="e">
        <f t="shared" si="35"/>
        <v>#VALUE!</v>
      </c>
      <c r="J309" s="30">
        <f>SUM($H$14:$H309)</f>
        <v>0</v>
      </c>
      <c r="K309" s="25"/>
      <c r="L309" s="25"/>
    </row>
    <row r="310" spans="1:12" x14ac:dyDescent="0.2">
      <c r="A310" s="28" t="str">
        <f>IF(Values_Entered,A309+1,"")</f>
        <v/>
      </c>
      <c r="B310" s="29" t="str">
        <f t="shared" si="32"/>
        <v/>
      </c>
      <c r="C310" s="30" t="str">
        <f t="shared" si="36"/>
        <v/>
      </c>
      <c r="D310" s="30" t="str">
        <f t="shared" si="39"/>
        <v/>
      </c>
      <c r="E310" s="31" t="e">
        <f t="shared" si="33"/>
        <v>#VALUE!</v>
      </c>
      <c r="F310" s="30" t="e">
        <f t="shared" si="34"/>
        <v>#VALUE!</v>
      </c>
      <c r="G310" s="30" t="str">
        <f t="shared" si="37"/>
        <v/>
      </c>
      <c r="H310" s="30" t="str">
        <f t="shared" si="38"/>
        <v/>
      </c>
      <c r="I310" s="30" t="e">
        <f t="shared" si="35"/>
        <v>#VALUE!</v>
      </c>
      <c r="J310" s="30">
        <f>SUM($H$14:$H310)</f>
        <v>0</v>
      </c>
      <c r="K310" s="25"/>
      <c r="L310" s="25"/>
    </row>
    <row r="311" spans="1:12" x14ac:dyDescent="0.2">
      <c r="A311" s="28" t="str">
        <f>IF(Values_Entered,A310+1,"")</f>
        <v/>
      </c>
      <c r="B311" s="29" t="str">
        <f t="shared" si="32"/>
        <v/>
      </c>
      <c r="C311" s="30" t="str">
        <f t="shared" si="36"/>
        <v/>
      </c>
      <c r="D311" s="30" t="str">
        <f t="shared" si="39"/>
        <v/>
      </c>
      <c r="E311" s="31" t="e">
        <f t="shared" si="33"/>
        <v>#VALUE!</v>
      </c>
      <c r="F311" s="30" t="e">
        <f t="shared" si="34"/>
        <v>#VALUE!</v>
      </c>
      <c r="G311" s="30" t="str">
        <f t="shared" si="37"/>
        <v/>
      </c>
      <c r="H311" s="30" t="str">
        <f t="shared" si="38"/>
        <v/>
      </c>
      <c r="I311" s="30" t="e">
        <f t="shared" si="35"/>
        <v>#VALUE!</v>
      </c>
      <c r="J311" s="30">
        <f>SUM($H$14:$H311)</f>
        <v>0</v>
      </c>
      <c r="K311" s="25"/>
      <c r="L311" s="25"/>
    </row>
    <row r="312" spans="1:12" x14ac:dyDescent="0.2">
      <c r="A312" s="28" t="str">
        <f>IF(Values_Entered,A311+1,"")</f>
        <v/>
      </c>
      <c r="B312" s="29" t="str">
        <f t="shared" si="32"/>
        <v/>
      </c>
      <c r="C312" s="30" t="str">
        <f t="shared" si="36"/>
        <v/>
      </c>
      <c r="D312" s="30" t="str">
        <f t="shared" si="39"/>
        <v/>
      </c>
      <c r="E312" s="31" t="e">
        <f t="shared" si="33"/>
        <v>#VALUE!</v>
      </c>
      <c r="F312" s="30" t="e">
        <f t="shared" si="34"/>
        <v>#VALUE!</v>
      </c>
      <c r="G312" s="30" t="str">
        <f t="shared" si="37"/>
        <v/>
      </c>
      <c r="H312" s="30" t="str">
        <f t="shared" si="38"/>
        <v/>
      </c>
      <c r="I312" s="30" t="e">
        <f t="shared" si="35"/>
        <v>#VALUE!</v>
      </c>
      <c r="J312" s="30">
        <f>SUM($H$14:$H312)</f>
        <v>0</v>
      </c>
      <c r="K312" s="25"/>
      <c r="L312" s="25"/>
    </row>
    <row r="313" spans="1:12" x14ac:dyDescent="0.2">
      <c r="A313" s="28" t="str">
        <f>IF(Values_Entered,A312+1,"")</f>
        <v/>
      </c>
      <c r="B313" s="29" t="str">
        <f t="shared" si="32"/>
        <v/>
      </c>
      <c r="C313" s="30" t="str">
        <f t="shared" si="36"/>
        <v/>
      </c>
      <c r="D313" s="30" t="str">
        <f t="shared" si="39"/>
        <v/>
      </c>
      <c r="E313" s="31" t="e">
        <f t="shared" si="33"/>
        <v>#VALUE!</v>
      </c>
      <c r="F313" s="30" t="e">
        <f t="shared" si="34"/>
        <v>#VALUE!</v>
      </c>
      <c r="G313" s="30" t="str">
        <f t="shared" si="37"/>
        <v/>
      </c>
      <c r="H313" s="30" t="str">
        <f t="shared" si="38"/>
        <v/>
      </c>
      <c r="I313" s="30" t="e">
        <f t="shared" si="35"/>
        <v>#VALUE!</v>
      </c>
      <c r="J313" s="30">
        <f>SUM($H$14:$H313)</f>
        <v>0</v>
      </c>
      <c r="K313" s="25"/>
      <c r="L313" s="25"/>
    </row>
    <row r="314" spans="1:12" x14ac:dyDescent="0.2">
      <c r="A314" s="28" t="str">
        <f>IF(Values_Entered,A313+1,"")</f>
        <v/>
      </c>
      <c r="B314" s="29" t="str">
        <f t="shared" si="32"/>
        <v/>
      </c>
      <c r="C314" s="30" t="str">
        <f t="shared" si="36"/>
        <v/>
      </c>
      <c r="D314" s="30" t="str">
        <f t="shared" si="39"/>
        <v/>
      </c>
      <c r="E314" s="31" t="e">
        <f t="shared" si="33"/>
        <v>#VALUE!</v>
      </c>
      <c r="F314" s="30" t="e">
        <f t="shared" si="34"/>
        <v>#VALUE!</v>
      </c>
      <c r="G314" s="30" t="str">
        <f t="shared" si="37"/>
        <v/>
      </c>
      <c r="H314" s="30" t="str">
        <f t="shared" si="38"/>
        <v/>
      </c>
      <c r="I314" s="30" t="e">
        <f t="shared" si="35"/>
        <v>#VALUE!</v>
      </c>
      <c r="J314" s="30">
        <f>SUM($H$14:$H314)</f>
        <v>0</v>
      </c>
      <c r="K314" s="25"/>
      <c r="L314" s="25"/>
    </row>
    <row r="315" spans="1:12" x14ac:dyDescent="0.2">
      <c r="A315" s="28" t="str">
        <f>IF(Values_Entered,A314+1,"")</f>
        <v/>
      </c>
      <c r="B315" s="29" t="str">
        <f t="shared" si="32"/>
        <v/>
      </c>
      <c r="C315" s="30" t="str">
        <f t="shared" si="36"/>
        <v/>
      </c>
      <c r="D315" s="30" t="str">
        <f t="shared" si="39"/>
        <v/>
      </c>
      <c r="E315" s="31" t="e">
        <f t="shared" si="33"/>
        <v>#VALUE!</v>
      </c>
      <c r="F315" s="30" t="e">
        <f t="shared" si="34"/>
        <v>#VALUE!</v>
      </c>
      <c r="G315" s="30" t="str">
        <f t="shared" si="37"/>
        <v/>
      </c>
      <c r="H315" s="30" t="str">
        <f t="shared" si="38"/>
        <v/>
      </c>
      <c r="I315" s="30" t="e">
        <f t="shared" si="35"/>
        <v>#VALUE!</v>
      </c>
      <c r="J315" s="30">
        <f>SUM($H$14:$H315)</f>
        <v>0</v>
      </c>
      <c r="K315" s="25"/>
      <c r="L315" s="25"/>
    </row>
    <row r="316" spans="1:12" x14ac:dyDescent="0.2">
      <c r="A316" s="28" t="str">
        <f>IF(Values_Entered,A315+1,"")</f>
        <v/>
      </c>
      <c r="B316" s="29" t="str">
        <f t="shared" si="32"/>
        <v/>
      </c>
      <c r="C316" s="30" t="str">
        <f t="shared" si="36"/>
        <v/>
      </c>
      <c r="D316" s="30" t="str">
        <f t="shared" si="39"/>
        <v/>
      </c>
      <c r="E316" s="31" t="e">
        <f t="shared" si="33"/>
        <v>#VALUE!</v>
      </c>
      <c r="F316" s="30" t="e">
        <f t="shared" si="34"/>
        <v>#VALUE!</v>
      </c>
      <c r="G316" s="30" t="str">
        <f t="shared" si="37"/>
        <v/>
      </c>
      <c r="H316" s="30" t="str">
        <f t="shared" si="38"/>
        <v/>
      </c>
      <c r="I316" s="30" t="e">
        <f t="shared" si="35"/>
        <v>#VALUE!</v>
      </c>
      <c r="J316" s="30">
        <f>SUM($H$14:$H316)</f>
        <v>0</v>
      </c>
      <c r="K316" s="25"/>
      <c r="L316" s="25"/>
    </row>
    <row r="317" spans="1:12" x14ac:dyDescent="0.2">
      <c r="A317" s="28" t="str">
        <f>IF(Values_Entered,A316+1,"")</f>
        <v/>
      </c>
      <c r="B317" s="29" t="str">
        <f t="shared" si="32"/>
        <v/>
      </c>
      <c r="C317" s="30" t="str">
        <f t="shared" si="36"/>
        <v/>
      </c>
      <c r="D317" s="30" t="str">
        <f t="shared" si="39"/>
        <v/>
      </c>
      <c r="E317" s="31" t="e">
        <f t="shared" si="33"/>
        <v>#VALUE!</v>
      </c>
      <c r="F317" s="30" t="e">
        <f t="shared" si="34"/>
        <v>#VALUE!</v>
      </c>
      <c r="G317" s="30" t="str">
        <f t="shared" si="37"/>
        <v/>
      </c>
      <c r="H317" s="30" t="str">
        <f t="shared" si="38"/>
        <v/>
      </c>
      <c r="I317" s="30" t="e">
        <f t="shared" si="35"/>
        <v>#VALUE!</v>
      </c>
      <c r="J317" s="30">
        <f>SUM($H$14:$H317)</f>
        <v>0</v>
      </c>
      <c r="K317" s="25"/>
      <c r="L317" s="25"/>
    </row>
    <row r="318" spans="1:12" x14ac:dyDescent="0.2">
      <c r="A318" s="28" t="str">
        <f>IF(Values_Entered,A317+1,"")</f>
        <v/>
      </c>
      <c r="B318" s="29" t="str">
        <f t="shared" si="32"/>
        <v/>
      </c>
      <c r="C318" s="30" t="str">
        <f t="shared" si="36"/>
        <v/>
      </c>
      <c r="D318" s="30" t="str">
        <f t="shared" si="39"/>
        <v/>
      </c>
      <c r="E318" s="31" t="e">
        <f t="shared" si="33"/>
        <v>#VALUE!</v>
      </c>
      <c r="F318" s="30" t="e">
        <f t="shared" si="34"/>
        <v>#VALUE!</v>
      </c>
      <c r="G318" s="30" t="str">
        <f t="shared" si="37"/>
        <v/>
      </c>
      <c r="H318" s="30" t="str">
        <f t="shared" si="38"/>
        <v/>
      </c>
      <c r="I318" s="30" t="e">
        <f t="shared" si="35"/>
        <v>#VALUE!</v>
      </c>
      <c r="J318" s="30">
        <f>SUM($H$14:$H318)</f>
        <v>0</v>
      </c>
      <c r="K318" s="25"/>
      <c r="L318" s="25"/>
    </row>
    <row r="319" spans="1:12" x14ac:dyDescent="0.2">
      <c r="A319" s="28" t="str">
        <f>IF(Values_Entered,A318+1,"")</f>
        <v/>
      </c>
      <c r="B319" s="29" t="str">
        <f t="shared" si="32"/>
        <v/>
      </c>
      <c r="C319" s="30" t="str">
        <f t="shared" si="36"/>
        <v/>
      </c>
      <c r="D319" s="30" t="str">
        <f t="shared" si="39"/>
        <v/>
      </c>
      <c r="E319" s="31" t="e">
        <f t="shared" si="33"/>
        <v>#VALUE!</v>
      </c>
      <c r="F319" s="30" t="e">
        <f t="shared" si="34"/>
        <v>#VALUE!</v>
      </c>
      <c r="G319" s="30" t="str">
        <f t="shared" si="37"/>
        <v/>
      </c>
      <c r="H319" s="30" t="str">
        <f t="shared" si="38"/>
        <v/>
      </c>
      <c r="I319" s="30" t="e">
        <f t="shared" si="35"/>
        <v>#VALUE!</v>
      </c>
      <c r="J319" s="30">
        <f>SUM($H$14:$H319)</f>
        <v>0</v>
      </c>
      <c r="K319" s="25"/>
      <c r="L319" s="25"/>
    </row>
    <row r="320" spans="1:12" x14ac:dyDescent="0.2">
      <c r="A320" s="28" t="str">
        <f>IF(Values_Entered,A319+1,"")</f>
        <v/>
      </c>
      <c r="B320" s="29" t="str">
        <f t="shared" si="32"/>
        <v/>
      </c>
      <c r="C320" s="30" t="str">
        <f t="shared" si="36"/>
        <v/>
      </c>
      <c r="D320" s="30" t="str">
        <f t="shared" si="39"/>
        <v/>
      </c>
      <c r="E320" s="31" t="e">
        <f t="shared" si="33"/>
        <v>#VALUE!</v>
      </c>
      <c r="F320" s="30" t="e">
        <f t="shared" si="34"/>
        <v>#VALUE!</v>
      </c>
      <c r="G320" s="30" t="str">
        <f t="shared" si="37"/>
        <v/>
      </c>
      <c r="H320" s="30" t="str">
        <f t="shared" si="38"/>
        <v/>
      </c>
      <c r="I320" s="30" t="e">
        <f t="shared" si="35"/>
        <v>#VALUE!</v>
      </c>
      <c r="J320" s="30">
        <f>SUM($H$14:$H320)</f>
        <v>0</v>
      </c>
      <c r="K320" s="25"/>
      <c r="L320" s="25"/>
    </row>
    <row r="321" spans="1:12" x14ac:dyDescent="0.2">
      <c r="A321" s="28" t="str">
        <f>IF(Values_Entered,A320+1,"")</f>
        <v/>
      </c>
      <c r="B321" s="29" t="str">
        <f t="shared" si="32"/>
        <v/>
      </c>
      <c r="C321" s="30" t="str">
        <f t="shared" si="36"/>
        <v/>
      </c>
      <c r="D321" s="30" t="str">
        <f t="shared" si="39"/>
        <v/>
      </c>
      <c r="E321" s="31" t="e">
        <f t="shared" si="33"/>
        <v>#VALUE!</v>
      </c>
      <c r="F321" s="30" t="e">
        <f t="shared" si="34"/>
        <v>#VALUE!</v>
      </c>
      <c r="G321" s="30" t="str">
        <f t="shared" si="37"/>
        <v/>
      </c>
      <c r="H321" s="30" t="str">
        <f t="shared" si="38"/>
        <v/>
      </c>
      <c r="I321" s="30" t="e">
        <f t="shared" si="35"/>
        <v>#VALUE!</v>
      </c>
      <c r="J321" s="30">
        <f>SUM($H$14:$H321)</f>
        <v>0</v>
      </c>
      <c r="K321" s="25"/>
      <c r="L321" s="25"/>
    </row>
    <row r="322" spans="1:12" x14ac:dyDescent="0.2">
      <c r="A322" s="28" t="str">
        <f>IF(Values_Entered,A321+1,"")</f>
        <v/>
      </c>
      <c r="B322" s="29" t="str">
        <f t="shared" si="32"/>
        <v/>
      </c>
      <c r="C322" s="30" t="str">
        <f t="shared" si="36"/>
        <v/>
      </c>
      <c r="D322" s="30" t="str">
        <f t="shared" si="39"/>
        <v/>
      </c>
      <c r="E322" s="31" t="e">
        <f t="shared" si="33"/>
        <v>#VALUE!</v>
      </c>
      <c r="F322" s="30" t="e">
        <f t="shared" si="34"/>
        <v>#VALUE!</v>
      </c>
      <c r="G322" s="30" t="str">
        <f t="shared" si="37"/>
        <v/>
      </c>
      <c r="H322" s="30" t="str">
        <f t="shared" si="38"/>
        <v/>
      </c>
      <c r="I322" s="30" t="e">
        <f t="shared" si="35"/>
        <v>#VALUE!</v>
      </c>
      <c r="J322" s="30">
        <f>SUM($H$14:$H322)</f>
        <v>0</v>
      </c>
      <c r="K322" s="25"/>
      <c r="L322" s="25"/>
    </row>
    <row r="323" spans="1:12" x14ac:dyDescent="0.2">
      <c r="A323" s="28" t="str">
        <f>IF(Values_Entered,A322+1,"")</f>
        <v/>
      </c>
      <c r="B323" s="29" t="str">
        <f t="shared" si="32"/>
        <v/>
      </c>
      <c r="C323" s="30" t="str">
        <f t="shared" si="36"/>
        <v/>
      </c>
      <c r="D323" s="30" t="str">
        <f t="shared" si="39"/>
        <v/>
      </c>
      <c r="E323" s="31" t="e">
        <f t="shared" si="33"/>
        <v>#VALUE!</v>
      </c>
      <c r="F323" s="30" t="e">
        <f t="shared" si="34"/>
        <v>#VALUE!</v>
      </c>
      <c r="G323" s="30" t="str">
        <f t="shared" si="37"/>
        <v/>
      </c>
      <c r="H323" s="30" t="str">
        <f t="shared" si="38"/>
        <v/>
      </c>
      <c r="I323" s="30" t="e">
        <f t="shared" si="35"/>
        <v>#VALUE!</v>
      </c>
      <c r="J323" s="30">
        <f>SUM($H$14:$H323)</f>
        <v>0</v>
      </c>
      <c r="K323" s="25"/>
      <c r="L323" s="25"/>
    </row>
    <row r="324" spans="1:12" x14ac:dyDescent="0.2">
      <c r="A324" s="28" t="str">
        <f>IF(Values_Entered,A323+1,"")</f>
        <v/>
      </c>
      <c r="B324" s="29" t="str">
        <f t="shared" si="32"/>
        <v/>
      </c>
      <c r="C324" s="30" t="str">
        <f t="shared" si="36"/>
        <v/>
      </c>
      <c r="D324" s="30" t="str">
        <f t="shared" si="39"/>
        <v/>
      </c>
      <c r="E324" s="31" t="e">
        <f t="shared" si="33"/>
        <v>#VALUE!</v>
      </c>
      <c r="F324" s="30" t="e">
        <f t="shared" si="34"/>
        <v>#VALUE!</v>
      </c>
      <c r="G324" s="30" t="str">
        <f t="shared" si="37"/>
        <v/>
      </c>
      <c r="H324" s="30" t="str">
        <f t="shared" si="38"/>
        <v/>
      </c>
      <c r="I324" s="30" t="e">
        <f t="shared" si="35"/>
        <v>#VALUE!</v>
      </c>
      <c r="J324" s="30">
        <f>SUM($H$14:$H324)</f>
        <v>0</v>
      </c>
      <c r="K324" s="25"/>
      <c r="L324" s="25"/>
    </row>
    <row r="325" spans="1:12" x14ac:dyDescent="0.2">
      <c r="A325" s="28" t="str">
        <f>IF(Values_Entered,A324+1,"")</f>
        <v/>
      </c>
      <c r="B325" s="29" t="str">
        <f t="shared" si="32"/>
        <v/>
      </c>
      <c r="C325" s="30" t="str">
        <f t="shared" si="36"/>
        <v/>
      </c>
      <c r="D325" s="30" t="str">
        <f t="shared" si="39"/>
        <v/>
      </c>
      <c r="E325" s="31" t="e">
        <f t="shared" si="33"/>
        <v>#VALUE!</v>
      </c>
      <c r="F325" s="30" t="e">
        <f t="shared" si="34"/>
        <v>#VALUE!</v>
      </c>
      <c r="G325" s="30" t="str">
        <f t="shared" si="37"/>
        <v/>
      </c>
      <c r="H325" s="30" t="str">
        <f t="shared" si="38"/>
        <v/>
      </c>
      <c r="I325" s="30" t="e">
        <f t="shared" si="35"/>
        <v>#VALUE!</v>
      </c>
      <c r="J325" s="30">
        <f>SUM($H$14:$H325)</f>
        <v>0</v>
      </c>
      <c r="K325" s="25"/>
      <c r="L325" s="25"/>
    </row>
    <row r="326" spans="1:12" x14ac:dyDescent="0.2">
      <c r="A326" s="28" t="str">
        <f>IF(Values_Entered,A325+1,"")</f>
        <v/>
      </c>
      <c r="B326" s="29" t="str">
        <f t="shared" si="32"/>
        <v/>
      </c>
      <c r="C326" s="30" t="str">
        <f t="shared" si="36"/>
        <v/>
      </c>
      <c r="D326" s="30" t="str">
        <f t="shared" si="39"/>
        <v/>
      </c>
      <c r="E326" s="31" t="e">
        <f t="shared" si="33"/>
        <v>#VALUE!</v>
      </c>
      <c r="F326" s="30" t="e">
        <f t="shared" si="34"/>
        <v>#VALUE!</v>
      </c>
      <c r="G326" s="30" t="str">
        <f t="shared" si="37"/>
        <v/>
      </c>
      <c r="H326" s="30" t="str">
        <f t="shared" si="38"/>
        <v/>
      </c>
      <c r="I326" s="30" t="e">
        <f t="shared" si="35"/>
        <v>#VALUE!</v>
      </c>
      <c r="J326" s="30">
        <f>SUM($H$14:$H326)</f>
        <v>0</v>
      </c>
      <c r="K326" s="25"/>
      <c r="L326" s="25"/>
    </row>
    <row r="327" spans="1:12" x14ac:dyDescent="0.2">
      <c r="A327" s="28" t="str">
        <f>IF(Values_Entered,A326+1,"")</f>
        <v/>
      </c>
      <c r="B327" s="29" t="str">
        <f t="shared" si="32"/>
        <v/>
      </c>
      <c r="C327" s="30" t="str">
        <f t="shared" si="36"/>
        <v/>
      </c>
      <c r="D327" s="30" t="str">
        <f t="shared" si="39"/>
        <v/>
      </c>
      <c r="E327" s="31" t="e">
        <f t="shared" si="33"/>
        <v>#VALUE!</v>
      </c>
      <c r="F327" s="30" t="e">
        <f t="shared" si="34"/>
        <v>#VALUE!</v>
      </c>
      <c r="G327" s="30" t="str">
        <f t="shared" si="37"/>
        <v/>
      </c>
      <c r="H327" s="30" t="str">
        <f t="shared" si="38"/>
        <v/>
      </c>
      <c r="I327" s="30" t="e">
        <f t="shared" si="35"/>
        <v>#VALUE!</v>
      </c>
      <c r="J327" s="30">
        <f>SUM($H$14:$H327)</f>
        <v>0</v>
      </c>
      <c r="K327" s="25"/>
      <c r="L327" s="25"/>
    </row>
    <row r="328" spans="1:12" x14ac:dyDescent="0.2">
      <c r="A328" s="28" t="str">
        <f>IF(Values_Entered,A327+1,"")</f>
        <v/>
      </c>
      <c r="B328" s="29" t="str">
        <f t="shared" si="32"/>
        <v/>
      </c>
      <c r="C328" s="30" t="str">
        <f t="shared" si="36"/>
        <v/>
      </c>
      <c r="D328" s="30" t="str">
        <f t="shared" si="39"/>
        <v/>
      </c>
      <c r="E328" s="31" t="e">
        <f t="shared" si="33"/>
        <v>#VALUE!</v>
      </c>
      <c r="F328" s="30" t="e">
        <f t="shared" si="34"/>
        <v>#VALUE!</v>
      </c>
      <c r="G328" s="30" t="str">
        <f t="shared" si="37"/>
        <v/>
      </c>
      <c r="H328" s="30" t="str">
        <f t="shared" si="38"/>
        <v/>
      </c>
      <c r="I328" s="30" t="e">
        <f t="shared" si="35"/>
        <v>#VALUE!</v>
      </c>
      <c r="J328" s="30">
        <f>SUM($H$14:$H328)</f>
        <v>0</v>
      </c>
      <c r="K328" s="25"/>
      <c r="L328" s="25"/>
    </row>
    <row r="329" spans="1:12" x14ac:dyDescent="0.2">
      <c r="A329" s="28" t="str">
        <f>IF(Values_Entered,A328+1,"")</f>
        <v/>
      </c>
      <c r="B329" s="29" t="str">
        <f t="shared" si="32"/>
        <v/>
      </c>
      <c r="C329" s="30" t="str">
        <f t="shared" si="36"/>
        <v/>
      </c>
      <c r="D329" s="30" t="str">
        <f t="shared" si="39"/>
        <v/>
      </c>
      <c r="E329" s="31" t="e">
        <f t="shared" si="33"/>
        <v>#VALUE!</v>
      </c>
      <c r="F329" s="30" t="e">
        <f t="shared" si="34"/>
        <v>#VALUE!</v>
      </c>
      <c r="G329" s="30" t="str">
        <f t="shared" si="37"/>
        <v/>
      </c>
      <c r="H329" s="30" t="str">
        <f t="shared" si="38"/>
        <v/>
      </c>
      <c r="I329" s="30" t="e">
        <f t="shared" si="35"/>
        <v>#VALUE!</v>
      </c>
      <c r="J329" s="30">
        <f>SUM($H$14:$H329)</f>
        <v>0</v>
      </c>
      <c r="K329" s="25"/>
      <c r="L329" s="25"/>
    </row>
    <row r="330" spans="1:12" x14ac:dyDescent="0.2">
      <c r="A330" s="28" t="str">
        <f>IF(Values_Entered,A329+1,"")</f>
        <v/>
      </c>
      <c r="B330" s="29" t="str">
        <f t="shared" si="32"/>
        <v/>
      </c>
      <c r="C330" s="30" t="str">
        <f t="shared" si="36"/>
        <v/>
      </c>
      <c r="D330" s="30" t="str">
        <f t="shared" si="39"/>
        <v/>
      </c>
      <c r="E330" s="31" t="e">
        <f t="shared" si="33"/>
        <v>#VALUE!</v>
      </c>
      <c r="F330" s="30" t="e">
        <f t="shared" si="34"/>
        <v>#VALUE!</v>
      </c>
      <c r="G330" s="30" t="str">
        <f t="shared" si="37"/>
        <v/>
      </c>
      <c r="H330" s="30" t="str">
        <f t="shared" si="38"/>
        <v/>
      </c>
      <c r="I330" s="30" t="e">
        <f t="shared" si="35"/>
        <v>#VALUE!</v>
      </c>
      <c r="J330" s="30">
        <f>SUM($H$14:$H330)</f>
        <v>0</v>
      </c>
      <c r="K330" s="25"/>
      <c r="L330" s="25"/>
    </row>
    <row r="331" spans="1:12" x14ac:dyDescent="0.2">
      <c r="A331" s="28" t="str">
        <f>IF(Values_Entered,A330+1,"")</f>
        <v/>
      </c>
      <c r="B331" s="29" t="str">
        <f t="shared" si="32"/>
        <v/>
      </c>
      <c r="C331" s="30" t="str">
        <f t="shared" si="36"/>
        <v/>
      </c>
      <c r="D331" s="30" t="str">
        <f t="shared" si="39"/>
        <v/>
      </c>
      <c r="E331" s="31" t="e">
        <f t="shared" si="33"/>
        <v>#VALUE!</v>
      </c>
      <c r="F331" s="30" t="e">
        <f t="shared" si="34"/>
        <v>#VALUE!</v>
      </c>
      <c r="G331" s="30" t="str">
        <f t="shared" si="37"/>
        <v/>
      </c>
      <c r="H331" s="30" t="str">
        <f t="shared" si="38"/>
        <v/>
      </c>
      <c r="I331" s="30" t="e">
        <f t="shared" si="35"/>
        <v>#VALUE!</v>
      </c>
      <c r="J331" s="30">
        <f>SUM($H$14:$H331)</f>
        <v>0</v>
      </c>
      <c r="K331" s="25"/>
      <c r="L331" s="25"/>
    </row>
    <row r="332" spans="1:12" x14ac:dyDescent="0.2">
      <c r="A332" s="28" t="str">
        <f>IF(Values_Entered,A331+1,"")</f>
        <v/>
      </c>
      <c r="B332" s="29" t="str">
        <f t="shared" si="32"/>
        <v/>
      </c>
      <c r="C332" s="30" t="str">
        <f t="shared" si="36"/>
        <v/>
      </c>
      <c r="D332" s="30" t="str">
        <f t="shared" si="39"/>
        <v/>
      </c>
      <c r="E332" s="31" t="e">
        <f t="shared" si="33"/>
        <v>#VALUE!</v>
      </c>
      <c r="F332" s="30" t="e">
        <f t="shared" si="34"/>
        <v>#VALUE!</v>
      </c>
      <c r="G332" s="30" t="str">
        <f t="shared" si="37"/>
        <v/>
      </c>
      <c r="H332" s="30" t="str">
        <f t="shared" si="38"/>
        <v/>
      </c>
      <c r="I332" s="30" t="e">
        <f t="shared" si="35"/>
        <v>#VALUE!</v>
      </c>
      <c r="J332" s="30">
        <f>SUM($H$14:$H332)</f>
        <v>0</v>
      </c>
      <c r="K332" s="25"/>
      <c r="L332" s="25"/>
    </row>
    <row r="333" spans="1:12" x14ac:dyDescent="0.2">
      <c r="A333" s="28" t="str">
        <f>IF(Values_Entered,A332+1,"")</f>
        <v/>
      </c>
      <c r="B333" s="29" t="str">
        <f t="shared" si="32"/>
        <v/>
      </c>
      <c r="C333" s="30" t="str">
        <f t="shared" si="36"/>
        <v/>
      </c>
      <c r="D333" s="30" t="str">
        <f t="shared" si="39"/>
        <v/>
      </c>
      <c r="E333" s="31" t="e">
        <f t="shared" si="33"/>
        <v>#VALUE!</v>
      </c>
      <c r="F333" s="30" t="e">
        <f t="shared" si="34"/>
        <v>#VALUE!</v>
      </c>
      <c r="G333" s="30" t="str">
        <f t="shared" si="37"/>
        <v/>
      </c>
      <c r="H333" s="30" t="str">
        <f t="shared" si="38"/>
        <v/>
      </c>
      <c r="I333" s="30" t="e">
        <f t="shared" si="35"/>
        <v>#VALUE!</v>
      </c>
      <c r="J333" s="30">
        <f>SUM($H$14:$H333)</f>
        <v>0</v>
      </c>
      <c r="K333" s="25"/>
      <c r="L333" s="25"/>
    </row>
    <row r="334" spans="1:12" x14ac:dyDescent="0.2">
      <c r="A334" s="28" t="str">
        <f>IF(Values_Entered,A333+1,"")</f>
        <v/>
      </c>
      <c r="B334" s="29" t="str">
        <f t="shared" ref="B334:B373" si="40">IF(Pay_Num&lt;&gt;"",DATE(YEAR(Loan_Start),MONTH(Loan_Start)+(Pay_Num)*12/Num_Pmt_Per_Year,DAY(Loan_Start)),"")</f>
        <v/>
      </c>
      <c r="C334" s="30" t="str">
        <f t="shared" si="36"/>
        <v/>
      </c>
      <c r="D334" s="30" t="str">
        <f t="shared" si="39"/>
        <v/>
      </c>
      <c r="E334" s="31" t="e">
        <f t="shared" ref="E334:E373" si="41">IF(AND(Pay_Num&lt;&gt;"",Sched_Pay+Scheduled_Extra_Payments&lt;Beg_Bal),Scheduled_Extra_Payments,IF(AND(Pay_Num&lt;&gt;"",Beg_Bal-Sched_Pay&gt;0),Beg_Bal-Sched_Pay,IF(Pay_Num&lt;&gt;"",0,"")))</f>
        <v>#VALUE!</v>
      </c>
      <c r="F334" s="30" t="e">
        <f t="shared" ref="F334:F373" si="42">IF(AND(Pay_Num&lt;&gt;"",Sched_Pay+Extra_Pay&lt;Beg_Bal),Sched_Pay+Extra_Pay,IF(Pay_Num&lt;&gt;"",Beg_Bal,""))</f>
        <v>#VALUE!</v>
      </c>
      <c r="G334" s="30" t="str">
        <f t="shared" si="37"/>
        <v/>
      </c>
      <c r="H334" s="30" t="str">
        <f t="shared" si="38"/>
        <v/>
      </c>
      <c r="I334" s="30" t="e">
        <f t="shared" ref="I334:I373" si="43">IF(AND(Pay_Num&lt;&gt;"",Sched_Pay+Extra_Pay&lt;Beg_Bal),Beg_Bal-Princ,IF(Pay_Num&lt;&gt;"",0,""))</f>
        <v>#VALUE!</v>
      </c>
      <c r="J334" s="30">
        <f>SUM($H$14:$H334)</f>
        <v>0</v>
      </c>
      <c r="K334" s="25"/>
      <c r="L334" s="25"/>
    </row>
    <row r="335" spans="1:12" x14ac:dyDescent="0.2">
      <c r="A335" s="28" t="str">
        <f>IF(Values_Entered,A334+1,"")</f>
        <v/>
      </c>
      <c r="B335" s="29" t="str">
        <f t="shared" si="40"/>
        <v/>
      </c>
      <c r="C335" s="30" t="str">
        <f t="shared" ref="C335:C373" si="44">IF(Pay_Num&lt;&gt;"",I334,"")</f>
        <v/>
      </c>
      <c r="D335" s="30" t="str">
        <f t="shared" si="39"/>
        <v/>
      </c>
      <c r="E335" s="31" t="e">
        <f t="shared" si="41"/>
        <v>#VALUE!</v>
      </c>
      <c r="F335" s="30" t="e">
        <f t="shared" si="42"/>
        <v>#VALUE!</v>
      </c>
      <c r="G335" s="30" t="str">
        <f t="shared" ref="G335:G373" si="45">IF(Pay_Num&lt;&gt;"",Total_Pay-Int,"")</f>
        <v/>
      </c>
      <c r="H335" s="30" t="str">
        <f t="shared" ref="H335:H373" si="46">IF(Pay_Num&lt;&gt;"",Beg_Bal*Interest_Rate/Num_Pmt_Per_Year,"")</f>
        <v/>
      </c>
      <c r="I335" s="30" t="e">
        <f t="shared" si="43"/>
        <v>#VALUE!</v>
      </c>
      <c r="J335" s="30">
        <f>SUM($H$14:$H335)</f>
        <v>0</v>
      </c>
      <c r="K335" s="25"/>
      <c r="L335" s="25"/>
    </row>
    <row r="336" spans="1:12" x14ac:dyDescent="0.2">
      <c r="A336" s="28" t="str">
        <f>IF(Values_Entered,A335+1,"")</f>
        <v/>
      </c>
      <c r="B336" s="29" t="str">
        <f t="shared" si="40"/>
        <v/>
      </c>
      <c r="C336" s="30" t="str">
        <f t="shared" si="44"/>
        <v/>
      </c>
      <c r="D336" s="30" t="str">
        <f t="shared" ref="D336:D373" si="47">IF(Pay_Num&lt;&gt;"",Scheduled_Monthly_Payment,"")</f>
        <v/>
      </c>
      <c r="E336" s="31" t="e">
        <f t="shared" si="41"/>
        <v>#VALUE!</v>
      </c>
      <c r="F336" s="30" t="e">
        <f t="shared" si="42"/>
        <v>#VALUE!</v>
      </c>
      <c r="G336" s="30" t="str">
        <f t="shared" si="45"/>
        <v/>
      </c>
      <c r="H336" s="30" t="str">
        <f t="shared" si="46"/>
        <v/>
      </c>
      <c r="I336" s="30" t="e">
        <f t="shared" si="43"/>
        <v>#VALUE!</v>
      </c>
      <c r="J336" s="30">
        <f>SUM($H$14:$H336)</f>
        <v>0</v>
      </c>
      <c r="K336" s="25"/>
      <c r="L336" s="25"/>
    </row>
    <row r="337" spans="1:12" x14ac:dyDescent="0.2">
      <c r="A337" s="28" t="str">
        <f>IF(Values_Entered,A336+1,"")</f>
        <v/>
      </c>
      <c r="B337" s="29" t="str">
        <f t="shared" si="40"/>
        <v/>
      </c>
      <c r="C337" s="30" t="str">
        <f t="shared" si="44"/>
        <v/>
      </c>
      <c r="D337" s="30" t="str">
        <f t="shared" si="47"/>
        <v/>
      </c>
      <c r="E337" s="31" t="e">
        <f t="shared" si="41"/>
        <v>#VALUE!</v>
      </c>
      <c r="F337" s="30" t="e">
        <f t="shared" si="42"/>
        <v>#VALUE!</v>
      </c>
      <c r="G337" s="30" t="str">
        <f t="shared" si="45"/>
        <v/>
      </c>
      <c r="H337" s="30" t="str">
        <f t="shared" si="46"/>
        <v/>
      </c>
      <c r="I337" s="30" t="e">
        <f t="shared" si="43"/>
        <v>#VALUE!</v>
      </c>
      <c r="J337" s="30">
        <f>SUM($H$14:$H337)</f>
        <v>0</v>
      </c>
      <c r="K337" s="25"/>
      <c r="L337" s="25"/>
    </row>
    <row r="338" spans="1:12" x14ac:dyDescent="0.2">
      <c r="A338" s="28" t="str">
        <f>IF(Values_Entered,A337+1,"")</f>
        <v/>
      </c>
      <c r="B338" s="29" t="str">
        <f t="shared" si="40"/>
        <v/>
      </c>
      <c r="C338" s="30" t="str">
        <f t="shared" si="44"/>
        <v/>
      </c>
      <c r="D338" s="30" t="str">
        <f t="shared" si="47"/>
        <v/>
      </c>
      <c r="E338" s="31" t="e">
        <f t="shared" si="41"/>
        <v>#VALUE!</v>
      </c>
      <c r="F338" s="30" t="e">
        <f t="shared" si="42"/>
        <v>#VALUE!</v>
      </c>
      <c r="G338" s="30" t="str">
        <f t="shared" si="45"/>
        <v/>
      </c>
      <c r="H338" s="30" t="str">
        <f t="shared" si="46"/>
        <v/>
      </c>
      <c r="I338" s="30" t="e">
        <f t="shared" si="43"/>
        <v>#VALUE!</v>
      </c>
      <c r="J338" s="30">
        <f>SUM($H$14:$H338)</f>
        <v>0</v>
      </c>
      <c r="K338" s="25"/>
      <c r="L338" s="25"/>
    </row>
    <row r="339" spans="1:12" x14ac:dyDescent="0.2">
      <c r="A339" s="28" t="str">
        <f>IF(Values_Entered,A338+1,"")</f>
        <v/>
      </c>
      <c r="B339" s="29" t="str">
        <f t="shared" si="40"/>
        <v/>
      </c>
      <c r="C339" s="30" t="str">
        <f t="shared" si="44"/>
        <v/>
      </c>
      <c r="D339" s="30" t="str">
        <f t="shared" si="47"/>
        <v/>
      </c>
      <c r="E339" s="31" t="e">
        <f t="shared" si="41"/>
        <v>#VALUE!</v>
      </c>
      <c r="F339" s="30" t="e">
        <f t="shared" si="42"/>
        <v>#VALUE!</v>
      </c>
      <c r="G339" s="30" t="str">
        <f t="shared" si="45"/>
        <v/>
      </c>
      <c r="H339" s="30" t="str">
        <f t="shared" si="46"/>
        <v/>
      </c>
      <c r="I339" s="30" t="e">
        <f t="shared" si="43"/>
        <v>#VALUE!</v>
      </c>
      <c r="J339" s="30">
        <f>SUM($H$14:$H339)</f>
        <v>0</v>
      </c>
      <c r="K339" s="25"/>
      <c r="L339" s="25"/>
    </row>
    <row r="340" spans="1:12" x14ac:dyDescent="0.2">
      <c r="A340" s="28" t="str">
        <f>IF(Values_Entered,A339+1,"")</f>
        <v/>
      </c>
      <c r="B340" s="29" t="str">
        <f t="shared" si="40"/>
        <v/>
      </c>
      <c r="C340" s="30" t="str">
        <f t="shared" si="44"/>
        <v/>
      </c>
      <c r="D340" s="30" t="str">
        <f t="shared" si="47"/>
        <v/>
      </c>
      <c r="E340" s="31" t="e">
        <f t="shared" si="41"/>
        <v>#VALUE!</v>
      </c>
      <c r="F340" s="30" t="e">
        <f t="shared" si="42"/>
        <v>#VALUE!</v>
      </c>
      <c r="G340" s="30" t="str">
        <f t="shared" si="45"/>
        <v/>
      </c>
      <c r="H340" s="30" t="str">
        <f t="shared" si="46"/>
        <v/>
      </c>
      <c r="I340" s="30" t="e">
        <f t="shared" si="43"/>
        <v>#VALUE!</v>
      </c>
      <c r="J340" s="30">
        <f>SUM($H$14:$H340)</f>
        <v>0</v>
      </c>
      <c r="K340" s="25"/>
      <c r="L340" s="25"/>
    </row>
    <row r="341" spans="1:12" x14ac:dyDescent="0.2">
      <c r="A341" s="28" t="str">
        <f>IF(Values_Entered,A340+1,"")</f>
        <v/>
      </c>
      <c r="B341" s="29" t="str">
        <f t="shared" si="40"/>
        <v/>
      </c>
      <c r="C341" s="30" t="str">
        <f t="shared" si="44"/>
        <v/>
      </c>
      <c r="D341" s="30" t="str">
        <f t="shared" si="47"/>
        <v/>
      </c>
      <c r="E341" s="31" t="e">
        <f t="shared" si="41"/>
        <v>#VALUE!</v>
      </c>
      <c r="F341" s="30" t="e">
        <f t="shared" si="42"/>
        <v>#VALUE!</v>
      </c>
      <c r="G341" s="30" t="str">
        <f t="shared" si="45"/>
        <v/>
      </c>
      <c r="H341" s="30" t="str">
        <f t="shared" si="46"/>
        <v/>
      </c>
      <c r="I341" s="30" t="e">
        <f t="shared" si="43"/>
        <v>#VALUE!</v>
      </c>
      <c r="J341" s="30">
        <f>SUM($H$14:$H341)</f>
        <v>0</v>
      </c>
      <c r="K341" s="25"/>
      <c r="L341" s="25"/>
    </row>
    <row r="342" spans="1:12" x14ac:dyDescent="0.2">
      <c r="A342" s="28" t="str">
        <f>IF(Values_Entered,A341+1,"")</f>
        <v/>
      </c>
      <c r="B342" s="29" t="str">
        <f t="shared" si="40"/>
        <v/>
      </c>
      <c r="C342" s="30" t="str">
        <f t="shared" si="44"/>
        <v/>
      </c>
      <c r="D342" s="30" t="str">
        <f t="shared" si="47"/>
        <v/>
      </c>
      <c r="E342" s="31" t="e">
        <f t="shared" si="41"/>
        <v>#VALUE!</v>
      </c>
      <c r="F342" s="30" t="e">
        <f t="shared" si="42"/>
        <v>#VALUE!</v>
      </c>
      <c r="G342" s="30" t="str">
        <f t="shared" si="45"/>
        <v/>
      </c>
      <c r="H342" s="30" t="str">
        <f t="shared" si="46"/>
        <v/>
      </c>
      <c r="I342" s="30" t="e">
        <f t="shared" si="43"/>
        <v>#VALUE!</v>
      </c>
      <c r="J342" s="30">
        <f>SUM($H$14:$H342)</f>
        <v>0</v>
      </c>
      <c r="K342" s="25"/>
      <c r="L342" s="25"/>
    </row>
    <row r="343" spans="1:12" x14ac:dyDescent="0.2">
      <c r="A343" s="28" t="str">
        <f>IF(Values_Entered,A342+1,"")</f>
        <v/>
      </c>
      <c r="B343" s="29" t="str">
        <f t="shared" si="40"/>
        <v/>
      </c>
      <c r="C343" s="30" t="str">
        <f t="shared" si="44"/>
        <v/>
      </c>
      <c r="D343" s="30" t="str">
        <f t="shared" si="47"/>
        <v/>
      </c>
      <c r="E343" s="31" t="e">
        <f t="shared" si="41"/>
        <v>#VALUE!</v>
      </c>
      <c r="F343" s="30" t="e">
        <f t="shared" si="42"/>
        <v>#VALUE!</v>
      </c>
      <c r="G343" s="30" t="str">
        <f t="shared" si="45"/>
        <v/>
      </c>
      <c r="H343" s="30" t="str">
        <f t="shared" si="46"/>
        <v/>
      </c>
      <c r="I343" s="30" t="e">
        <f t="shared" si="43"/>
        <v>#VALUE!</v>
      </c>
      <c r="J343" s="30">
        <f>SUM($H$14:$H343)</f>
        <v>0</v>
      </c>
      <c r="K343" s="25"/>
      <c r="L343" s="25"/>
    </row>
    <row r="344" spans="1:12" x14ac:dyDescent="0.2">
      <c r="A344" s="28" t="str">
        <f>IF(Values_Entered,A343+1,"")</f>
        <v/>
      </c>
      <c r="B344" s="29" t="str">
        <f t="shared" si="40"/>
        <v/>
      </c>
      <c r="C344" s="30" t="str">
        <f t="shared" si="44"/>
        <v/>
      </c>
      <c r="D344" s="30" t="str">
        <f t="shared" si="47"/>
        <v/>
      </c>
      <c r="E344" s="31" t="e">
        <f t="shared" si="41"/>
        <v>#VALUE!</v>
      </c>
      <c r="F344" s="30" t="e">
        <f t="shared" si="42"/>
        <v>#VALUE!</v>
      </c>
      <c r="G344" s="30" t="str">
        <f t="shared" si="45"/>
        <v/>
      </c>
      <c r="H344" s="30" t="str">
        <f t="shared" si="46"/>
        <v/>
      </c>
      <c r="I344" s="30" t="e">
        <f t="shared" si="43"/>
        <v>#VALUE!</v>
      </c>
      <c r="J344" s="30">
        <f>SUM($H$14:$H344)</f>
        <v>0</v>
      </c>
      <c r="K344" s="25"/>
      <c r="L344" s="25"/>
    </row>
    <row r="345" spans="1:12" x14ac:dyDescent="0.2">
      <c r="A345" s="28" t="str">
        <f>IF(Values_Entered,A344+1,"")</f>
        <v/>
      </c>
      <c r="B345" s="29" t="str">
        <f t="shared" si="40"/>
        <v/>
      </c>
      <c r="C345" s="30" t="str">
        <f t="shared" si="44"/>
        <v/>
      </c>
      <c r="D345" s="30" t="str">
        <f t="shared" si="47"/>
        <v/>
      </c>
      <c r="E345" s="31" t="e">
        <f t="shared" si="41"/>
        <v>#VALUE!</v>
      </c>
      <c r="F345" s="30" t="e">
        <f t="shared" si="42"/>
        <v>#VALUE!</v>
      </c>
      <c r="G345" s="30" t="str">
        <f t="shared" si="45"/>
        <v/>
      </c>
      <c r="H345" s="30" t="str">
        <f t="shared" si="46"/>
        <v/>
      </c>
      <c r="I345" s="30" t="e">
        <f t="shared" si="43"/>
        <v>#VALUE!</v>
      </c>
      <c r="J345" s="30">
        <f>SUM($H$14:$H345)</f>
        <v>0</v>
      </c>
      <c r="K345" s="25"/>
      <c r="L345" s="25"/>
    </row>
    <row r="346" spans="1:12" x14ac:dyDescent="0.2">
      <c r="A346" s="28" t="str">
        <f>IF(Values_Entered,A345+1,"")</f>
        <v/>
      </c>
      <c r="B346" s="29" t="str">
        <f t="shared" si="40"/>
        <v/>
      </c>
      <c r="C346" s="30" t="str">
        <f t="shared" si="44"/>
        <v/>
      </c>
      <c r="D346" s="30" t="str">
        <f t="shared" si="47"/>
        <v/>
      </c>
      <c r="E346" s="31" t="e">
        <f t="shared" si="41"/>
        <v>#VALUE!</v>
      </c>
      <c r="F346" s="30" t="e">
        <f t="shared" si="42"/>
        <v>#VALUE!</v>
      </c>
      <c r="G346" s="30" t="str">
        <f t="shared" si="45"/>
        <v/>
      </c>
      <c r="H346" s="30" t="str">
        <f t="shared" si="46"/>
        <v/>
      </c>
      <c r="I346" s="30" t="e">
        <f t="shared" si="43"/>
        <v>#VALUE!</v>
      </c>
      <c r="J346" s="30">
        <f>SUM($H$14:$H346)</f>
        <v>0</v>
      </c>
      <c r="K346" s="25"/>
      <c r="L346" s="25"/>
    </row>
    <row r="347" spans="1:12" x14ac:dyDescent="0.2">
      <c r="A347" s="28" t="str">
        <f>IF(Values_Entered,A346+1,"")</f>
        <v/>
      </c>
      <c r="B347" s="29" t="str">
        <f t="shared" si="40"/>
        <v/>
      </c>
      <c r="C347" s="30" t="str">
        <f t="shared" si="44"/>
        <v/>
      </c>
      <c r="D347" s="30" t="str">
        <f t="shared" si="47"/>
        <v/>
      </c>
      <c r="E347" s="31" t="e">
        <f t="shared" si="41"/>
        <v>#VALUE!</v>
      </c>
      <c r="F347" s="30" t="e">
        <f t="shared" si="42"/>
        <v>#VALUE!</v>
      </c>
      <c r="G347" s="30" t="str">
        <f t="shared" si="45"/>
        <v/>
      </c>
      <c r="H347" s="30" t="str">
        <f t="shared" si="46"/>
        <v/>
      </c>
      <c r="I347" s="30" t="e">
        <f t="shared" si="43"/>
        <v>#VALUE!</v>
      </c>
      <c r="J347" s="30">
        <f>SUM($H$14:$H347)</f>
        <v>0</v>
      </c>
      <c r="K347" s="25"/>
      <c r="L347" s="25"/>
    </row>
    <row r="348" spans="1:12" x14ac:dyDescent="0.2">
      <c r="A348" s="28" t="str">
        <f>IF(Values_Entered,A347+1,"")</f>
        <v/>
      </c>
      <c r="B348" s="29" t="str">
        <f t="shared" si="40"/>
        <v/>
      </c>
      <c r="C348" s="30" t="str">
        <f t="shared" si="44"/>
        <v/>
      </c>
      <c r="D348" s="30" t="str">
        <f t="shared" si="47"/>
        <v/>
      </c>
      <c r="E348" s="31" t="e">
        <f t="shared" si="41"/>
        <v>#VALUE!</v>
      </c>
      <c r="F348" s="30" t="e">
        <f t="shared" si="42"/>
        <v>#VALUE!</v>
      </c>
      <c r="G348" s="30" t="str">
        <f t="shared" si="45"/>
        <v/>
      </c>
      <c r="H348" s="30" t="str">
        <f t="shared" si="46"/>
        <v/>
      </c>
      <c r="I348" s="30" t="e">
        <f t="shared" si="43"/>
        <v>#VALUE!</v>
      </c>
      <c r="J348" s="30">
        <f>SUM($H$14:$H348)</f>
        <v>0</v>
      </c>
      <c r="K348" s="25"/>
      <c r="L348" s="25"/>
    </row>
    <row r="349" spans="1:12" x14ac:dyDescent="0.2">
      <c r="A349" s="28" t="str">
        <f>IF(Values_Entered,A348+1,"")</f>
        <v/>
      </c>
      <c r="B349" s="29" t="str">
        <f t="shared" si="40"/>
        <v/>
      </c>
      <c r="C349" s="30" t="str">
        <f t="shared" si="44"/>
        <v/>
      </c>
      <c r="D349" s="30" t="str">
        <f t="shared" si="47"/>
        <v/>
      </c>
      <c r="E349" s="31" t="e">
        <f t="shared" si="41"/>
        <v>#VALUE!</v>
      </c>
      <c r="F349" s="30" t="e">
        <f t="shared" si="42"/>
        <v>#VALUE!</v>
      </c>
      <c r="G349" s="30" t="str">
        <f t="shared" si="45"/>
        <v/>
      </c>
      <c r="H349" s="30" t="str">
        <f t="shared" si="46"/>
        <v/>
      </c>
      <c r="I349" s="30" t="e">
        <f t="shared" si="43"/>
        <v>#VALUE!</v>
      </c>
      <c r="J349" s="30">
        <f>SUM($H$14:$H349)</f>
        <v>0</v>
      </c>
      <c r="K349" s="25"/>
      <c r="L349" s="25"/>
    </row>
    <row r="350" spans="1:12" x14ac:dyDescent="0.2">
      <c r="A350" s="28" t="str">
        <f>IF(Values_Entered,A349+1,"")</f>
        <v/>
      </c>
      <c r="B350" s="29" t="str">
        <f t="shared" si="40"/>
        <v/>
      </c>
      <c r="C350" s="30" t="str">
        <f t="shared" si="44"/>
        <v/>
      </c>
      <c r="D350" s="30" t="str">
        <f t="shared" si="47"/>
        <v/>
      </c>
      <c r="E350" s="31" t="e">
        <f t="shared" si="41"/>
        <v>#VALUE!</v>
      </c>
      <c r="F350" s="30" t="e">
        <f t="shared" si="42"/>
        <v>#VALUE!</v>
      </c>
      <c r="G350" s="30" t="str">
        <f t="shared" si="45"/>
        <v/>
      </c>
      <c r="H350" s="30" t="str">
        <f t="shared" si="46"/>
        <v/>
      </c>
      <c r="I350" s="30" t="e">
        <f t="shared" si="43"/>
        <v>#VALUE!</v>
      </c>
      <c r="J350" s="30">
        <f>SUM($H$14:$H350)</f>
        <v>0</v>
      </c>
      <c r="K350" s="25"/>
      <c r="L350" s="25"/>
    </row>
    <row r="351" spans="1:12" x14ac:dyDescent="0.2">
      <c r="A351" s="28" t="str">
        <f>IF(Values_Entered,A350+1,"")</f>
        <v/>
      </c>
      <c r="B351" s="29" t="str">
        <f t="shared" si="40"/>
        <v/>
      </c>
      <c r="C351" s="30" t="str">
        <f t="shared" si="44"/>
        <v/>
      </c>
      <c r="D351" s="30" t="str">
        <f t="shared" si="47"/>
        <v/>
      </c>
      <c r="E351" s="31" t="e">
        <f t="shared" si="41"/>
        <v>#VALUE!</v>
      </c>
      <c r="F351" s="30" t="e">
        <f t="shared" si="42"/>
        <v>#VALUE!</v>
      </c>
      <c r="G351" s="30" t="str">
        <f t="shared" si="45"/>
        <v/>
      </c>
      <c r="H351" s="30" t="str">
        <f t="shared" si="46"/>
        <v/>
      </c>
      <c r="I351" s="30" t="e">
        <f t="shared" si="43"/>
        <v>#VALUE!</v>
      </c>
      <c r="J351" s="30">
        <f>SUM($H$14:$H351)</f>
        <v>0</v>
      </c>
      <c r="K351" s="25"/>
      <c r="L351" s="25"/>
    </row>
    <row r="352" spans="1:12" x14ac:dyDescent="0.2">
      <c r="A352" s="28" t="str">
        <f>IF(Values_Entered,A351+1,"")</f>
        <v/>
      </c>
      <c r="B352" s="29" t="str">
        <f t="shared" si="40"/>
        <v/>
      </c>
      <c r="C352" s="30" t="str">
        <f t="shared" si="44"/>
        <v/>
      </c>
      <c r="D352" s="30" t="str">
        <f t="shared" si="47"/>
        <v/>
      </c>
      <c r="E352" s="31" t="e">
        <f t="shared" si="41"/>
        <v>#VALUE!</v>
      </c>
      <c r="F352" s="30" t="e">
        <f t="shared" si="42"/>
        <v>#VALUE!</v>
      </c>
      <c r="G352" s="30" t="str">
        <f t="shared" si="45"/>
        <v/>
      </c>
      <c r="H352" s="30" t="str">
        <f t="shared" si="46"/>
        <v/>
      </c>
      <c r="I352" s="30" t="e">
        <f t="shared" si="43"/>
        <v>#VALUE!</v>
      </c>
      <c r="J352" s="30">
        <f>SUM($H$14:$H352)</f>
        <v>0</v>
      </c>
      <c r="K352" s="25"/>
      <c r="L352" s="25"/>
    </row>
    <row r="353" spans="1:12" x14ac:dyDescent="0.2">
      <c r="A353" s="28" t="str">
        <f>IF(Values_Entered,A352+1,"")</f>
        <v/>
      </c>
      <c r="B353" s="29" t="str">
        <f t="shared" si="40"/>
        <v/>
      </c>
      <c r="C353" s="30" t="str">
        <f t="shared" si="44"/>
        <v/>
      </c>
      <c r="D353" s="30" t="str">
        <f t="shared" si="47"/>
        <v/>
      </c>
      <c r="E353" s="31" t="e">
        <f t="shared" si="41"/>
        <v>#VALUE!</v>
      </c>
      <c r="F353" s="30" t="e">
        <f t="shared" si="42"/>
        <v>#VALUE!</v>
      </c>
      <c r="G353" s="30" t="str">
        <f t="shared" si="45"/>
        <v/>
      </c>
      <c r="H353" s="30" t="str">
        <f t="shared" si="46"/>
        <v/>
      </c>
      <c r="I353" s="30" t="e">
        <f t="shared" si="43"/>
        <v>#VALUE!</v>
      </c>
      <c r="J353" s="30">
        <f>SUM($H$14:$H353)</f>
        <v>0</v>
      </c>
      <c r="K353" s="25"/>
      <c r="L353" s="25"/>
    </row>
    <row r="354" spans="1:12" x14ac:dyDescent="0.2">
      <c r="A354" s="28" t="str">
        <f>IF(Values_Entered,A353+1,"")</f>
        <v/>
      </c>
      <c r="B354" s="29" t="str">
        <f t="shared" si="40"/>
        <v/>
      </c>
      <c r="C354" s="30" t="str">
        <f t="shared" si="44"/>
        <v/>
      </c>
      <c r="D354" s="30" t="str">
        <f t="shared" si="47"/>
        <v/>
      </c>
      <c r="E354" s="31" t="e">
        <f t="shared" si="41"/>
        <v>#VALUE!</v>
      </c>
      <c r="F354" s="30" t="e">
        <f t="shared" si="42"/>
        <v>#VALUE!</v>
      </c>
      <c r="G354" s="30" t="str">
        <f t="shared" si="45"/>
        <v/>
      </c>
      <c r="H354" s="30" t="str">
        <f t="shared" si="46"/>
        <v/>
      </c>
      <c r="I354" s="30" t="e">
        <f t="shared" si="43"/>
        <v>#VALUE!</v>
      </c>
      <c r="J354" s="30">
        <f>SUM($H$14:$H354)</f>
        <v>0</v>
      </c>
      <c r="K354" s="25"/>
      <c r="L354" s="25"/>
    </row>
    <row r="355" spans="1:12" x14ac:dyDescent="0.2">
      <c r="A355" s="28" t="str">
        <f>IF(Values_Entered,A354+1,"")</f>
        <v/>
      </c>
      <c r="B355" s="29" t="str">
        <f t="shared" si="40"/>
        <v/>
      </c>
      <c r="C355" s="30" t="str">
        <f t="shared" si="44"/>
        <v/>
      </c>
      <c r="D355" s="30" t="str">
        <f t="shared" si="47"/>
        <v/>
      </c>
      <c r="E355" s="31" t="e">
        <f t="shared" si="41"/>
        <v>#VALUE!</v>
      </c>
      <c r="F355" s="30" t="e">
        <f t="shared" si="42"/>
        <v>#VALUE!</v>
      </c>
      <c r="G355" s="30" t="str">
        <f t="shared" si="45"/>
        <v/>
      </c>
      <c r="H355" s="30" t="str">
        <f t="shared" si="46"/>
        <v/>
      </c>
      <c r="I355" s="30" t="e">
        <f t="shared" si="43"/>
        <v>#VALUE!</v>
      </c>
      <c r="J355" s="30">
        <f>SUM($H$14:$H355)</f>
        <v>0</v>
      </c>
      <c r="K355" s="25"/>
      <c r="L355" s="25"/>
    </row>
    <row r="356" spans="1:12" x14ac:dyDescent="0.2">
      <c r="A356" s="28" t="str">
        <f>IF(Values_Entered,A355+1,"")</f>
        <v/>
      </c>
      <c r="B356" s="29" t="str">
        <f t="shared" si="40"/>
        <v/>
      </c>
      <c r="C356" s="30" t="str">
        <f t="shared" si="44"/>
        <v/>
      </c>
      <c r="D356" s="30" t="str">
        <f t="shared" si="47"/>
        <v/>
      </c>
      <c r="E356" s="31" t="e">
        <f t="shared" si="41"/>
        <v>#VALUE!</v>
      </c>
      <c r="F356" s="30" t="e">
        <f t="shared" si="42"/>
        <v>#VALUE!</v>
      </c>
      <c r="G356" s="30" t="str">
        <f t="shared" si="45"/>
        <v/>
      </c>
      <c r="H356" s="30" t="str">
        <f t="shared" si="46"/>
        <v/>
      </c>
      <c r="I356" s="30" t="e">
        <f t="shared" si="43"/>
        <v>#VALUE!</v>
      </c>
      <c r="J356" s="30">
        <f>SUM($H$14:$H356)</f>
        <v>0</v>
      </c>
      <c r="K356" s="25"/>
      <c r="L356" s="25"/>
    </row>
    <row r="357" spans="1:12" x14ac:dyDescent="0.2">
      <c r="A357" s="28" t="str">
        <f>IF(Values_Entered,A356+1,"")</f>
        <v/>
      </c>
      <c r="B357" s="29" t="str">
        <f t="shared" si="40"/>
        <v/>
      </c>
      <c r="C357" s="30" t="str">
        <f t="shared" si="44"/>
        <v/>
      </c>
      <c r="D357" s="30" t="str">
        <f t="shared" si="47"/>
        <v/>
      </c>
      <c r="E357" s="31" t="e">
        <f t="shared" si="41"/>
        <v>#VALUE!</v>
      </c>
      <c r="F357" s="30" t="e">
        <f t="shared" si="42"/>
        <v>#VALUE!</v>
      </c>
      <c r="G357" s="30" t="str">
        <f t="shared" si="45"/>
        <v/>
      </c>
      <c r="H357" s="30" t="str">
        <f t="shared" si="46"/>
        <v/>
      </c>
      <c r="I357" s="30" t="e">
        <f t="shared" si="43"/>
        <v>#VALUE!</v>
      </c>
      <c r="J357" s="30">
        <f>SUM($H$14:$H357)</f>
        <v>0</v>
      </c>
      <c r="K357" s="25"/>
      <c r="L357" s="25"/>
    </row>
    <row r="358" spans="1:12" x14ac:dyDescent="0.2">
      <c r="A358" s="28" t="str">
        <f>IF(Values_Entered,A357+1,"")</f>
        <v/>
      </c>
      <c r="B358" s="29" t="str">
        <f t="shared" si="40"/>
        <v/>
      </c>
      <c r="C358" s="30" t="str">
        <f t="shared" si="44"/>
        <v/>
      </c>
      <c r="D358" s="30" t="str">
        <f t="shared" si="47"/>
        <v/>
      </c>
      <c r="E358" s="31" t="e">
        <f t="shared" si="41"/>
        <v>#VALUE!</v>
      </c>
      <c r="F358" s="30" t="e">
        <f t="shared" si="42"/>
        <v>#VALUE!</v>
      </c>
      <c r="G358" s="30" t="str">
        <f t="shared" si="45"/>
        <v/>
      </c>
      <c r="H358" s="30" t="str">
        <f t="shared" si="46"/>
        <v/>
      </c>
      <c r="I358" s="30" t="e">
        <f t="shared" si="43"/>
        <v>#VALUE!</v>
      </c>
      <c r="J358" s="30">
        <f>SUM($H$14:$H358)</f>
        <v>0</v>
      </c>
      <c r="K358" s="25"/>
      <c r="L358" s="25"/>
    </row>
    <row r="359" spans="1:12" x14ac:dyDescent="0.2">
      <c r="A359" s="28" t="str">
        <f>IF(Values_Entered,A358+1,"")</f>
        <v/>
      </c>
      <c r="B359" s="29" t="str">
        <f t="shared" si="40"/>
        <v/>
      </c>
      <c r="C359" s="30" t="str">
        <f t="shared" si="44"/>
        <v/>
      </c>
      <c r="D359" s="30" t="str">
        <f t="shared" si="47"/>
        <v/>
      </c>
      <c r="E359" s="31" t="e">
        <f t="shared" si="41"/>
        <v>#VALUE!</v>
      </c>
      <c r="F359" s="30" t="e">
        <f t="shared" si="42"/>
        <v>#VALUE!</v>
      </c>
      <c r="G359" s="30" t="str">
        <f t="shared" si="45"/>
        <v/>
      </c>
      <c r="H359" s="30" t="str">
        <f t="shared" si="46"/>
        <v/>
      </c>
      <c r="I359" s="30" t="e">
        <f t="shared" si="43"/>
        <v>#VALUE!</v>
      </c>
      <c r="J359" s="30">
        <f>SUM($H$14:$H359)</f>
        <v>0</v>
      </c>
      <c r="K359" s="25"/>
      <c r="L359" s="25"/>
    </row>
    <row r="360" spans="1:12" x14ac:dyDescent="0.2">
      <c r="A360" s="28" t="str">
        <f>IF(Values_Entered,A359+1,"")</f>
        <v/>
      </c>
      <c r="B360" s="29" t="str">
        <f t="shared" si="40"/>
        <v/>
      </c>
      <c r="C360" s="30" t="str">
        <f t="shared" si="44"/>
        <v/>
      </c>
      <c r="D360" s="30" t="str">
        <f t="shared" si="47"/>
        <v/>
      </c>
      <c r="E360" s="31" t="e">
        <f t="shared" si="41"/>
        <v>#VALUE!</v>
      </c>
      <c r="F360" s="30" t="e">
        <f t="shared" si="42"/>
        <v>#VALUE!</v>
      </c>
      <c r="G360" s="30" t="str">
        <f t="shared" si="45"/>
        <v/>
      </c>
      <c r="H360" s="30" t="str">
        <f t="shared" si="46"/>
        <v/>
      </c>
      <c r="I360" s="30" t="e">
        <f t="shared" si="43"/>
        <v>#VALUE!</v>
      </c>
      <c r="J360" s="30">
        <f>SUM($H$14:$H360)</f>
        <v>0</v>
      </c>
      <c r="K360" s="25"/>
      <c r="L360" s="25"/>
    </row>
    <row r="361" spans="1:12" x14ac:dyDescent="0.2">
      <c r="A361" s="28" t="str">
        <f>IF(Values_Entered,A360+1,"")</f>
        <v/>
      </c>
      <c r="B361" s="29" t="str">
        <f t="shared" si="40"/>
        <v/>
      </c>
      <c r="C361" s="30" t="str">
        <f t="shared" si="44"/>
        <v/>
      </c>
      <c r="D361" s="30" t="str">
        <f t="shared" si="47"/>
        <v/>
      </c>
      <c r="E361" s="31" t="e">
        <f t="shared" si="41"/>
        <v>#VALUE!</v>
      </c>
      <c r="F361" s="30" t="e">
        <f t="shared" si="42"/>
        <v>#VALUE!</v>
      </c>
      <c r="G361" s="30" t="str">
        <f t="shared" si="45"/>
        <v/>
      </c>
      <c r="H361" s="30" t="str">
        <f t="shared" si="46"/>
        <v/>
      </c>
      <c r="I361" s="30" t="e">
        <f t="shared" si="43"/>
        <v>#VALUE!</v>
      </c>
      <c r="J361" s="30">
        <f>SUM($H$14:$H361)</f>
        <v>0</v>
      </c>
      <c r="K361" s="25"/>
      <c r="L361" s="25"/>
    </row>
    <row r="362" spans="1:12" x14ac:dyDescent="0.2">
      <c r="A362" s="28" t="str">
        <f>IF(Values_Entered,A361+1,"")</f>
        <v/>
      </c>
      <c r="B362" s="29" t="str">
        <f t="shared" si="40"/>
        <v/>
      </c>
      <c r="C362" s="30" t="str">
        <f t="shared" si="44"/>
        <v/>
      </c>
      <c r="D362" s="30" t="str">
        <f t="shared" si="47"/>
        <v/>
      </c>
      <c r="E362" s="31" t="e">
        <f t="shared" si="41"/>
        <v>#VALUE!</v>
      </c>
      <c r="F362" s="30" t="e">
        <f t="shared" si="42"/>
        <v>#VALUE!</v>
      </c>
      <c r="G362" s="30" t="str">
        <f t="shared" si="45"/>
        <v/>
      </c>
      <c r="H362" s="30" t="str">
        <f t="shared" si="46"/>
        <v/>
      </c>
      <c r="I362" s="30" t="e">
        <f t="shared" si="43"/>
        <v>#VALUE!</v>
      </c>
      <c r="J362" s="30">
        <f>SUM($H$14:$H362)</f>
        <v>0</v>
      </c>
      <c r="K362" s="25"/>
      <c r="L362" s="25"/>
    </row>
    <row r="363" spans="1:12" x14ac:dyDescent="0.2">
      <c r="A363" s="28" t="str">
        <f>IF(Values_Entered,A362+1,"")</f>
        <v/>
      </c>
      <c r="B363" s="29" t="str">
        <f t="shared" si="40"/>
        <v/>
      </c>
      <c r="C363" s="30" t="str">
        <f t="shared" si="44"/>
        <v/>
      </c>
      <c r="D363" s="30" t="str">
        <f t="shared" si="47"/>
        <v/>
      </c>
      <c r="E363" s="31" t="e">
        <f t="shared" si="41"/>
        <v>#VALUE!</v>
      </c>
      <c r="F363" s="30" t="e">
        <f t="shared" si="42"/>
        <v>#VALUE!</v>
      </c>
      <c r="G363" s="30" t="str">
        <f t="shared" si="45"/>
        <v/>
      </c>
      <c r="H363" s="30" t="str">
        <f t="shared" si="46"/>
        <v/>
      </c>
      <c r="I363" s="30" t="e">
        <f t="shared" si="43"/>
        <v>#VALUE!</v>
      </c>
      <c r="J363" s="30">
        <f>SUM($H$14:$H363)</f>
        <v>0</v>
      </c>
      <c r="K363" s="25"/>
      <c r="L363" s="25"/>
    </row>
    <row r="364" spans="1:12" x14ac:dyDescent="0.2">
      <c r="A364" s="28" t="str">
        <f>IF(Values_Entered,A363+1,"")</f>
        <v/>
      </c>
      <c r="B364" s="29" t="str">
        <f t="shared" si="40"/>
        <v/>
      </c>
      <c r="C364" s="30" t="str">
        <f t="shared" si="44"/>
        <v/>
      </c>
      <c r="D364" s="30" t="str">
        <f t="shared" si="47"/>
        <v/>
      </c>
      <c r="E364" s="31" t="e">
        <f t="shared" si="41"/>
        <v>#VALUE!</v>
      </c>
      <c r="F364" s="30" t="e">
        <f t="shared" si="42"/>
        <v>#VALUE!</v>
      </c>
      <c r="G364" s="30" t="str">
        <f t="shared" si="45"/>
        <v/>
      </c>
      <c r="H364" s="30" t="str">
        <f t="shared" si="46"/>
        <v/>
      </c>
      <c r="I364" s="30" t="e">
        <f t="shared" si="43"/>
        <v>#VALUE!</v>
      </c>
      <c r="J364" s="30">
        <f>SUM($H$14:$H364)</f>
        <v>0</v>
      </c>
      <c r="K364" s="25"/>
      <c r="L364" s="25"/>
    </row>
    <row r="365" spans="1:12" x14ac:dyDescent="0.2">
      <c r="A365" s="28" t="str">
        <f>IF(Values_Entered,A364+1,"")</f>
        <v/>
      </c>
      <c r="B365" s="29" t="str">
        <f t="shared" si="40"/>
        <v/>
      </c>
      <c r="C365" s="30" t="str">
        <f t="shared" si="44"/>
        <v/>
      </c>
      <c r="D365" s="30" t="str">
        <f t="shared" si="47"/>
        <v/>
      </c>
      <c r="E365" s="31" t="e">
        <f t="shared" si="41"/>
        <v>#VALUE!</v>
      </c>
      <c r="F365" s="30" t="e">
        <f t="shared" si="42"/>
        <v>#VALUE!</v>
      </c>
      <c r="G365" s="30" t="str">
        <f t="shared" si="45"/>
        <v/>
      </c>
      <c r="H365" s="30" t="str">
        <f t="shared" si="46"/>
        <v/>
      </c>
      <c r="I365" s="30" t="e">
        <f t="shared" si="43"/>
        <v>#VALUE!</v>
      </c>
      <c r="J365" s="30">
        <f>SUM($H$14:$H365)</f>
        <v>0</v>
      </c>
      <c r="K365" s="25"/>
      <c r="L365" s="25"/>
    </row>
    <row r="366" spans="1:12" x14ac:dyDescent="0.2">
      <c r="A366" s="28" t="str">
        <f>IF(Values_Entered,A365+1,"")</f>
        <v/>
      </c>
      <c r="B366" s="29" t="str">
        <f t="shared" si="40"/>
        <v/>
      </c>
      <c r="C366" s="30" t="str">
        <f t="shared" si="44"/>
        <v/>
      </c>
      <c r="D366" s="30" t="str">
        <f t="shared" si="47"/>
        <v/>
      </c>
      <c r="E366" s="31" t="e">
        <f t="shared" si="41"/>
        <v>#VALUE!</v>
      </c>
      <c r="F366" s="30" t="e">
        <f t="shared" si="42"/>
        <v>#VALUE!</v>
      </c>
      <c r="G366" s="30" t="str">
        <f t="shared" si="45"/>
        <v/>
      </c>
      <c r="H366" s="30" t="str">
        <f t="shared" si="46"/>
        <v/>
      </c>
      <c r="I366" s="30" t="e">
        <f t="shared" si="43"/>
        <v>#VALUE!</v>
      </c>
      <c r="J366" s="30">
        <f>SUM($H$14:$H366)</f>
        <v>0</v>
      </c>
      <c r="K366" s="25"/>
      <c r="L366" s="25"/>
    </row>
    <row r="367" spans="1:12" x14ac:dyDescent="0.2">
      <c r="A367" s="28" t="str">
        <f>IF(Values_Entered,A366+1,"")</f>
        <v/>
      </c>
      <c r="B367" s="29" t="str">
        <f t="shared" si="40"/>
        <v/>
      </c>
      <c r="C367" s="30" t="str">
        <f t="shared" si="44"/>
        <v/>
      </c>
      <c r="D367" s="30" t="str">
        <f t="shared" si="47"/>
        <v/>
      </c>
      <c r="E367" s="31" t="e">
        <f t="shared" si="41"/>
        <v>#VALUE!</v>
      </c>
      <c r="F367" s="30" t="e">
        <f t="shared" si="42"/>
        <v>#VALUE!</v>
      </c>
      <c r="G367" s="30" t="str">
        <f t="shared" si="45"/>
        <v/>
      </c>
      <c r="H367" s="30" t="str">
        <f t="shared" si="46"/>
        <v/>
      </c>
      <c r="I367" s="30" t="e">
        <f t="shared" si="43"/>
        <v>#VALUE!</v>
      </c>
      <c r="J367" s="30">
        <f>SUM($H$14:$H367)</f>
        <v>0</v>
      </c>
      <c r="K367" s="25"/>
      <c r="L367" s="25"/>
    </row>
    <row r="368" spans="1:12" x14ac:dyDescent="0.2">
      <c r="A368" s="28" t="str">
        <f>IF(Values_Entered,A367+1,"")</f>
        <v/>
      </c>
      <c r="B368" s="29" t="str">
        <f t="shared" si="40"/>
        <v/>
      </c>
      <c r="C368" s="30" t="str">
        <f t="shared" si="44"/>
        <v/>
      </c>
      <c r="D368" s="30" t="str">
        <f t="shared" si="47"/>
        <v/>
      </c>
      <c r="E368" s="31" t="e">
        <f t="shared" si="41"/>
        <v>#VALUE!</v>
      </c>
      <c r="F368" s="30" t="e">
        <f t="shared" si="42"/>
        <v>#VALUE!</v>
      </c>
      <c r="G368" s="30" t="str">
        <f t="shared" si="45"/>
        <v/>
      </c>
      <c r="H368" s="30" t="str">
        <f t="shared" si="46"/>
        <v/>
      </c>
      <c r="I368" s="30" t="e">
        <f t="shared" si="43"/>
        <v>#VALUE!</v>
      </c>
      <c r="J368" s="30">
        <f>SUM($H$14:$H368)</f>
        <v>0</v>
      </c>
      <c r="K368" s="25"/>
      <c r="L368" s="25"/>
    </row>
    <row r="369" spans="1:12" x14ac:dyDescent="0.2">
      <c r="A369" s="28" t="str">
        <f>IF(Values_Entered,A368+1,"")</f>
        <v/>
      </c>
      <c r="B369" s="29" t="str">
        <f t="shared" si="40"/>
        <v/>
      </c>
      <c r="C369" s="30" t="str">
        <f t="shared" si="44"/>
        <v/>
      </c>
      <c r="D369" s="30" t="str">
        <f t="shared" si="47"/>
        <v/>
      </c>
      <c r="E369" s="31" t="e">
        <f t="shared" si="41"/>
        <v>#VALUE!</v>
      </c>
      <c r="F369" s="30" t="e">
        <f t="shared" si="42"/>
        <v>#VALUE!</v>
      </c>
      <c r="G369" s="30" t="str">
        <f t="shared" si="45"/>
        <v/>
      </c>
      <c r="H369" s="30" t="str">
        <f t="shared" si="46"/>
        <v/>
      </c>
      <c r="I369" s="30" t="e">
        <f t="shared" si="43"/>
        <v>#VALUE!</v>
      </c>
      <c r="J369" s="30">
        <f>SUM($H$14:$H369)</f>
        <v>0</v>
      </c>
      <c r="K369" s="25"/>
      <c r="L369" s="25"/>
    </row>
    <row r="370" spans="1:12" x14ac:dyDescent="0.2">
      <c r="A370" s="28" t="str">
        <f>IF(Values_Entered,A369+1,"")</f>
        <v/>
      </c>
      <c r="B370" s="29" t="str">
        <f t="shared" si="40"/>
        <v/>
      </c>
      <c r="C370" s="30" t="str">
        <f t="shared" si="44"/>
        <v/>
      </c>
      <c r="D370" s="30" t="str">
        <f t="shared" si="47"/>
        <v/>
      </c>
      <c r="E370" s="31" t="e">
        <f t="shared" si="41"/>
        <v>#VALUE!</v>
      </c>
      <c r="F370" s="30" t="e">
        <f t="shared" si="42"/>
        <v>#VALUE!</v>
      </c>
      <c r="G370" s="30" t="str">
        <f t="shared" si="45"/>
        <v/>
      </c>
      <c r="H370" s="30" t="str">
        <f t="shared" si="46"/>
        <v/>
      </c>
      <c r="I370" s="30" t="e">
        <f t="shared" si="43"/>
        <v>#VALUE!</v>
      </c>
      <c r="J370" s="30">
        <f>SUM($H$14:$H370)</f>
        <v>0</v>
      </c>
      <c r="K370" s="25"/>
      <c r="L370" s="25"/>
    </row>
    <row r="371" spans="1:12" x14ac:dyDescent="0.2">
      <c r="A371" s="28" t="str">
        <f>IF(Values_Entered,A370+1,"")</f>
        <v/>
      </c>
      <c r="B371" s="29" t="str">
        <f t="shared" si="40"/>
        <v/>
      </c>
      <c r="C371" s="30" t="str">
        <f t="shared" si="44"/>
        <v/>
      </c>
      <c r="D371" s="30" t="str">
        <f t="shared" si="47"/>
        <v/>
      </c>
      <c r="E371" s="31" t="e">
        <f t="shared" si="41"/>
        <v>#VALUE!</v>
      </c>
      <c r="F371" s="30" t="e">
        <f t="shared" si="42"/>
        <v>#VALUE!</v>
      </c>
      <c r="G371" s="30" t="str">
        <f t="shared" si="45"/>
        <v/>
      </c>
      <c r="H371" s="30" t="str">
        <f t="shared" si="46"/>
        <v/>
      </c>
      <c r="I371" s="30" t="e">
        <f t="shared" si="43"/>
        <v>#VALUE!</v>
      </c>
      <c r="J371" s="30">
        <f>SUM($H$14:$H371)</f>
        <v>0</v>
      </c>
      <c r="K371" s="25"/>
      <c r="L371" s="25"/>
    </row>
    <row r="372" spans="1:12" x14ac:dyDescent="0.2">
      <c r="A372" s="28" t="str">
        <f>IF(Values_Entered,A371+1,"")</f>
        <v/>
      </c>
      <c r="B372" s="29" t="str">
        <f t="shared" si="40"/>
        <v/>
      </c>
      <c r="C372" s="30" t="str">
        <f t="shared" si="44"/>
        <v/>
      </c>
      <c r="D372" s="30" t="str">
        <f t="shared" si="47"/>
        <v/>
      </c>
      <c r="E372" s="31" t="e">
        <f t="shared" si="41"/>
        <v>#VALUE!</v>
      </c>
      <c r="F372" s="30" t="e">
        <f t="shared" si="42"/>
        <v>#VALUE!</v>
      </c>
      <c r="G372" s="30" t="str">
        <f t="shared" si="45"/>
        <v/>
      </c>
      <c r="H372" s="30" t="str">
        <f t="shared" si="46"/>
        <v/>
      </c>
      <c r="I372" s="30" t="e">
        <f t="shared" si="43"/>
        <v>#VALUE!</v>
      </c>
      <c r="J372" s="30">
        <f>SUM($H$14:$H372)</f>
        <v>0</v>
      </c>
      <c r="K372" s="25"/>
      <c r="L372" s="25"/>
    </row>
    <row r="373" spans="1:12" x14ac:dyDescent="0.2">
      <c r="A373" s="28" t="str">
        <f>IF(Values_Entered,A372+1,"")</f>
        <v/>
      </c>
      <c r="B373" s="29" t="str">
        <f t="shared" si="40"/>
        <v/>
      </c>
      <c r="C373" s="30" t="str">
        <f t="shared" si="44"/>
        <v/>
      </c>
      <c r="D373" s="30" t="str">
        <f t="shared" si="47"/>
        <v/>
      </c>
      <c r="E373" s="31" t="e">
        <f t="shared" si="41"/>
        <v>#VALUE!</v>
      </c>
      <c r="F373" s="30" t="e">
        <f t="shared" si="42"/>
        <v>#VALUE!</v>
      </c>
      <c r="G373" s="30" t="str">
        <f t="shared" si="45"/>
        <v/>
      </c>
      <c r="H373" s="30" t="str">
        <f t="shared" si="46"/>
        <v/>
      </c>
      <c r="I373" s="30" t="e">
        <f t="shared" si="43"/>
        <v>#VALUE!</v>
      </c>
      <c r="J373" s="30">
        <f>SUM($H$14:$H373)</f>
        <v>0</v>
      </c>
      <c r="K373" s="25"/>
      <c r="L373" s="25"/>
    </row>
    <row r="374" spans="1:12" x14ac:dyDescent="0.2">
      <c r="A374" s="32"/>
      <c r="B374" s="33"/>
      <c r="C374" s="33"/>
      <c r="D374" s="33"/>
      <c r="E374" s="33"/>
      <c r="F374" s="33"/>
      <c r="G374" s="33"/>
      <c r="H374" s="33"/>
      <c r="I374" s="33"/>
      <c r="J374" s="33"/>
      <c r="K374" s="34"/>
    </row>
    <row r="375" spans="1:12" x14ac:dyDescent="0.2">
      <c r="K375" s="34"/>
    </row>
    <row r="376" spans="1:12" x14ac:dyDescent="0.2">
      <c r="K376" s="34"/>
    </row>
    <row r="377" spans="1:12" x14ac:dyDescent="0.2">
      <c r="K377" s="34"/>
    </row>
    <row r="378" spans="1:12" x14ac:dyDescent="0.2">
      <c r="K378" s="34"/>
    </row>
    <row r="379" spans="1:12" x14ac:dyDescent="0.2">
      <c r="K379" s="34"/>
    </row>
    <row r="380" spans="1:12" x14ac:dyDescent="0.2">
      <c r="K380" s="34"/>
    </row>
    <row r="381" spans="1:12" x14ac:dyDescent="0.2">
      <c r="K381" s="34"/>
    </row>
    <row r="382" spans="1:12" x14ac:dyDescent="0.2">
      <c r="K382" s="34"/>
    </row>
    <row r="383" spans="1:12" x14ac:dyDescent="0.2">
      <c r="K383" s="34"/>
    </row>
    <row r="384" spans="1:12" x14ac:dyDescent="0.2">
      <c r="A384" s="4"/>
      <c r="B384" s="4"/>
      <c r="C384" s="4"/>
      <c r="D384" s="4"/>
      <c r="E384" s="4"/>
      <c r="F384" s="4"/>
      <c r="G384" s="4"/>
      <c r="H384" s="4"/>
      <c r="I384" s="4"/>
      <c r="J384" s="4"/>
      <c r="K384" s="34"/>
    </row>
    <row r="385" spans="1:11" x14ac:dyDescent="0.2">
      <c r="A385" s="4"/>
      <c r="B385" s="4"/>
      <c r="C385" s="4"/>
      <c r="D385" s="4"/>
      <c r="E385" s="4"/>
      <c r="F385" s="4"/>
      <c r="G385" s="4"/>
      <c r="H385" s="4"/>
      <c r="I385" s="4"/>
      <c r="J385" s="4"/>
      <c r="K385" s="34"/>
    </row>
    <row r="386" spans="1:11" x14ac:dyDescent="0.2">
      <c r="A386" s="4"/>
      <c r="B386" s="4"/>
      <c r="C386" s="4"/>
      <c r="D386" s="4"/>
      <c r="E386" s="4"/>
      <c r="F386" s="4"/>
      <c r="G386" s="4"/>
      <c r="H386" s="4"/>
      <c r="I386" s="4"/>
      <c r="J386" s="4"/>
      <c r="K386" s="34"/>
    </row>
    <row r="387" spans="1:11" x14ac:dyDescent="0.2">
      <c r="A387" s="4"/>
      <c r="B387" s="4"/>
      <c r="C387" s="4"/>
      <c r="D387" s="4"/>
      <c r="E387" s="4"/>
      <c r="F387" s="4"/>
      <c r="G387" s="4"/>
      <c r="H387" s="4"/>
      <c r="I387" s="4"/>
      <c r="J387" s="4"/>
      <c r="K387" s="34"/>
    </row>
    <row r="388" spans="1:11" x14ac:dyDescent="0.2">
      <c r="A388" s="4"/>
      <c r="B388" s="4"/>
      <c r="C388" s="4"/>
      <c r="D388" s="4"/>
      <c r="E388" s="4"/>
      <c r="F388" s="4"/>
      <c r="G388" s="4"/>
      <c r="H388" s="4"/>
      <c r="I388" s="4"/>
      <c r="J388" s="4"/>
      <c r="K388" s="34"/>
    </row>
    <row r="389" spans="1:11" x14ac:dyDescent="0.2">
      <c r="A389" s="4"/>
      <c r="B389" s="4"/>
      <c r="C389" s="4"/>
      <c r="D389" s="4"/>
      <c r="E389" s="4"/>
      <c r="F389" s="4"/>
      <c r="G389" s="4"/>
      <c r="H389" s="4"/>
      <c r="I389" s="4"/>
      <c r="J389" s="4"/>
      <c r="K389" s="34"/>
    </row>
    <row r="390" spans="1:11" x14ac:dyDescent="0.2">
      <c r="A390" s="4"/>
      <c r="B390" s="4"/>
      <c r="C390" s="4"/>
      <c r="D390" s="4"/>
      <c r="E390" s="4"/>
      <c r="F390" s="4"/>
      <c r="G390" s="4"/>
      <c r="H390" s="4"/>
      <c r="I390" s="4"/>
      <c r="J390" s="4"/>
      <c r="K390" s="34"/>
    </row>
    <row r="391" spans="1:11" x14ac:dyDescent="0.2">
      <c r="A391" s="4"/>
      <c r="B391" s="4"/>
      <c r="C391" s="4"/>
      <c r="D391" s="4"/>
      <c r="E391" s="4"/>
      <c r="F391" s="4"/>
      <c r="G391" s="4"/>
      <c r="H391" s="4"/>
      <c r="I391" s="4"/>
      <c r="J391" s="4"/>
      <c r="K391" s="34"/>
    </row>
    <row r="392" spans="1:11" x14ac:dyDescent="0.2">
      <c r="A392" s="4"/>
      <c r="B392" s="4"/>
      <c r="C392" s="4"/>
      <c r="D392" s="4"/>
      <c r="E392" s="4"/>
      <c r="F392" s="4"/>
      <c r="G392" s="4"/>
      <c r="H392" s="4"/>
      <c r="I392" s="4"/>
      <c r="J392" s="4"/>
      <c r="K392" s="34"/>
    </row>
    <row r="393" spans="1:11" x14ac:dyDescent="0.2">
      <c r="A393" s="4"/>
      <c r="B393" s="4"/>
      <c r="C393" s="4"/>
      <c r="D393" s="4"/>
      <c r="E393" s="4"/>
      <c r="F393" s="4"/>
      <c r="G393" s="4"/>
      <c r="H393" s="4"/>
      <c r="I393" s="4"/>
      <c r="J393" s="4"/>
      <c r="K393" s="34"/>
    </row>
    <row r="394" spans="1:11" x14ac:dyDescent="0.2">
      <c r="A394" s="4"/>
      <c r="B394" s="4"/>
      <c r="C394" s="4"/>
      <c r="D394" s="4"/>
      <c r="E394" s="4"/>
      <c r="F394" s="4"/>
      <c r="G394" s="4"/>
      <c r="H394" s="4"/>
      <c r="I394" s="4"/>
      <c r="J394" s="4"/>
      <c r="K394" s="34"/>
    </row>
    <row r="395" spans="1:11" x14ac:dyDescent="0.2">
      <c r="A395" s="4"/>
      <c r="B395" s="4"/>
      <c r="C395" s="4"/>
      <c r="D395" s="4"/>
      <c r="E395" s="4"/>
      <c r="F395" s="4"/>
      <c r="G395" s="4"/>
      <c r="H395" s="4"/>
      <c r="I395" s="4"/>
      <c r="J395" s="4"/>
      <c r="K395" s="34"/>
    </row>
    <row r="396" spans="1:11" x14ac:dyDescent="0.2">
      <c r="A396" s="4"/>
      <c r="B396" s="4"/>
      <c r="C396" s="4"/>
      <c r="D396" s="4"/>
      <c r="E396" s="4"/>
      <c r="F396" s="4"/>
      <c r="G396" s="4"/>
      <c r="H396" s="4"/>
      <c r="I396" s="4"/>
      <c r="J396" s="4"/>
      <c r="K396" s="34"/>
    </row>
    <row r="397" spans="1:11" x14ac:dyDescent="0.2">
      <c r="A397" s="4"/>
      <c r="B397" s="4"/>
      <c r="C397" s="4"/>
      <c r="D397" s="4"/>
      <c r="E397" s="4"/>
      <c r="F397" s="4"/>
      <c r="G397" s="4"/>
      <c r="H397" s="4"/>
      <c r="I397" s="4"/>
      <c r="J397" s="4"/>
      <c r="K397" s="34"/>
    </row>
    <row r="398" spans="1:11" x14ac:dyDescent="0.2">
      <c r="A398" s="4"/>
      <c r="B398" s="4"/>
      <c r="C398" s="4"/>
      <c r="D398" s="4"/>
      <c r="E398" s="4"/>
      <c r="F398" s="4"/>
      <c r="G398" s="4"/>
      <c r="H398" s="4"/>
      <c r="I398" s="4"/>
      <c r="J398" s="4"/>
      <c r="K398" s="34"/>
    </row>
  </sheetData>
  <sheetProtection selectLockedCells="1" selectUnlockedCells="1"/>
  <mergeCells count="4">
    <mergeCell ref="A1:E1"/>
    <mergeCell ref="F1:J1"/>
    <mergeCell ref="B3:D3"/>
    <mergeCell ref="F3:H3"/>
  </mergeCells>
  <conditionalFormatting sqref="A16:E373">
    <cfRule type="expression" dxfId="35" priority="7" stopIfTrue="1">
      <formula>IF(ROW(A16)&gt;Last_Row,TRUE, FALSE)</formula>
    </cfRule>
    <cfRule type="expression" dxfId="34" priority="8" stopIfTrue="1">
      <formula>IF(ROW(A16)=Last_Row,TRUE, FALSE)</formula>
    </cfRule>
    <cfRule type="expression" dxfId="33" priority="9" stopIfTrue="1">
      <formula>IF(ROW(A16)&lt;Last_Row,TRUE, FALSE)</formula>
    </cfRule>
  </conditionalFormatting>
  <conditionalFormatting sqref="F16:J373">
    <cfRule type="expression" dxfId="32" priority="10" stopIfTrue="1">
      <formula>IF(ROW(F16)&gt;Last_Row,TRUE, FALSE)</formula>
    </cfRule>
    <cfRule type="expression" dxfId="31" priority="11" stopIfTrue="1">
      <formula>IF(ROW(F16)=Last_Row,TRUE, FALSE)</formula>
    </cfRule>
    <cfRule type="expression" dxfId="30" priority="12" stopIfTrue="1">
      <formula>IF(ROW(F16)&lt;=Last_Row,TRUE, FALSE)</formula>
    </cfRule>
  </conditionalFormatting>
  <conditionalFormatting sqref="A14:E15">
    <cfRule type="expression" dxfId="29" priority="1" stopIfTrue="1">
      <formula>IF(ROW(A14)&gt;Last_Row,TRUE, FALSE)</formula>
    </cfRule>
    <cfRule type="expression" dxfId="28" priority="2" stopIfTrue="1">
      <formula>IF(ROW(A14)=Last_Row,TRUE, FALSE)</formula>
    </cfRule>
    <cfRule type="expression" dxfId="27" priority="3" stopIfTrue="1">
      <formula>IF(ROW(A14)&lt;Last_Row,TRUE, FALSE)</formula>
    </cfRule>
  </conditionalFormatting>
  <conditionalFormatting sqref="F14:J15">
    <cfRule type="expression" dxfId="26" priority="4" stopIfTrue="1">
      <formula>IF(ROW(F14)&gt;Last_Row,TRUE, FALSE)</formula>
    </cfRule>
    <cfRule type="expression" dxfId="25" priority="5" stopIfTrue="1">
      <formula>IF(ROW(F14)=Last_Row,TRUE, FALSE)</formula>
    </cfRule>
    <cfRule type="expression" dxfId="24" priority="6" stopIfTrue="1">
      <formula>IF(ROW(F14)&lt;=Last_Row,TRUE, FALSE)</formula>
    </cfRule>
  </conditionalFormatting>
  <dataValidations count="3">
    <dataValidation type="whole" allowBlank="1" showInputMessage="1" showErrorMessage="1" errorTitle="Years" error="Please enter a whole number of years from 1 to 30." sqref="D6">
      <formula1>1</formula1>
      <formula2>30</formula2>
    </dataValidation>
    <dataValidation type="date" operator="greaterThanOrEqual" allowBlank="1" showInputMessage="1" showErrorMessage="1" errorTitle="Date" error="Please enter a valid date greater than or equal to January 1, 1900." sqref="D7:D8">
      <formula1>1</formula1>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9"/>
  </dataValidations>
  <printOptions horizontalCentered="1"/>
  <pageMargins left="0.75" right="0.5" top="0.5" bottom="0.5" header="0.5" footer="0.5"/>
  <pageSetup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398"/>
  <sheetViews>
    <sheetView showGridLines="0" zoomScale="115" zoomScaleNormal="115" workbookViewId="0">
      <selection activeCell="G12" sqref="G12"/>
    </sheetView>
  </sheetViews>
  <sheetFormatPr defaultColWidth="9.140625" defaultRowHeight="12.75" x14ac:dyDescent="0.2"/>
  <cols>
    <col min="1" max="1" width="6.42578125" style="35" customWidth="1"/>
    <col min="2" max="2" width="13.28515625" style="3" customWidth="1"/>
    <col min="3" max="3" width="15.42578125" style="3" customWidth="1"/>
    <col min="4" max="4" width="14" style="3" customWidth="1"/>
    <col min="5" max="5" width="14.140625" style="3" customWidth="1"/>
    <col min="6" max="6" width="14.42578125" style="3" customWidth="1"/>
    <col min="7" max="7" width="14.140625" style="3" customWidth="1"/>
    <col min="8" max="9" width="13.5703125" style="3" customWidth="1"/>
    <col min="10" max="10" width="13" style="3" customWidth="1"/>
    <col min="11" max="11" width="6.140625" style="3" customWidth="1"/>
    <col min="12" max="12" width="9.140625" style="4"/>
    <col min="13" max="13" width="15.28515625" style="4" customWidth="1"/>
    <col min="14" max="16384" width="9.140625" style="4"/>
  </cols>
  <sheetData>
    <row r="1" spans="1:11" ht="24" customHeight="1" x14ac:dyDescent="0.35">
      <c r="A1" s="471" t="s">
        <v>77</v>
      </c>
      <c r="B1" s="471"/>
      <c r="C1" s="471"/>
      <c r="D1" s="471"/>
      <c r="E1" s="471"/>
      <c r="F1" s="472" t="str">
        <f>Input!D58</f>
        <v>Grid powered irrigation system</v>
      </c>
      <c r="G1" s="472"/>
      <c r="H1" s="472"/>
      <c r="I1" s="472"/>
      <c r="J1" s="472"/>
    </row>
    <row r="2" spans="1:11" ht="12.75" customHeight="1" x14ac:dyDescent="0.2">
      <c r="A2" s="5" t="s">
        <v>34</v>
      </c>
      <c r="B2" s="6">
        <f>Input!E86</f>
        <v>0</v>
      </c>
      <c r="C2" s="7"/>
      <c r="D2" s="7"/>
      <c r="E2" s="7"/>
      <c r="F2" s="7"/>
      <c r="G2" s="7"/>
      <c r="H2" s="7"/>
      <c r="I2" s="7"/>
      <c r="J2" s="7"/>
    </row>
    <row r="3" spans="1:11" ht="14.25" customHeight="1" x14ac:dyDescent="0.2">
      <c r="A3" s="10"/>
      <c r="B3" s="473" t="s">
        <v>35</v>
      </c>
      <c r="C3" s="473"/>
      <c r="D3" s="473"/>
      <c r="E3" s="10"/>
      <c r="F3" s="473" t="s">
        <v>36</v>
      </c>
      <c r="G3" s="473"/>
      <c r="H3" s="473"/>
      <c r="I3" s="90"/>
      <c r="J3" s="10"/>
      <c r="K3" s="11"/>
    </row>
    <row r="4" spans="1:11" x14ac:dyDescent="0.2">
      <c r="A4" s="10"/>
      <c r="B4" s="10"/>
      <c r="C4" s="12" t="s">
        <v>37</v>
      </c>
      <c r="D4" s="13">
        <f>Input!E83</f>
        <v>0</v>
      </c>
      <c r="E4" s="14"/>
      <c r="F4" s="10"/>
      <c r="G4" s="12" t="s">
        <v>38</v>
      </c>
      <c r="H4" s="13" t="str">
        <f>IF(Values_Entered,-PMT(Interest_Rate/Num_Pmt_Per_Year,Loan_Years*Num_Pmt_Per_Year,Loan_Amount),"0")</f>
        <v>0</v>
      </c>
      <c r="I4" s="15"/>
      <c r="J4" s="10"/>
      <c r="K4" s="11"/>
    </row>
    <row r="5" spans="1:11" x14ac:dyDescent="0.2">
      <c r="A5" s="10"/>
      <c r="B5" s="10"/>
      <c r="C5" s="12" t="s">
        <v>39</v>
      </c>
      <c r="D5" s="16">
        <f>Input!E84</f>
        <v>0</v>
      </c>
      <c r="E5" s="17"/>
      <c r="F5" s="10"/>
      <c r="G5" s="12" t="s">
        <v>40</v>
      </c>
      <c r="H5" s="38" t="str">
        <f>IF(Values_Entered,Loan_Years*Num_Pmt_Per_Year,"")</f>
        <v/>
      </c>
      <c r="I5" s="18"/>
      <c r="J5" s="19"/>
      <c r="K5" s="11"/>
    </row>
    <row r="6" spans="1:11" x14ac:dyDescent="0.2">
      <c r="A6" s="10"/>
      <c r="B6" s="10"/>
      <c r="C6" s="12" t="s">
        <v>41</v>
      </c>
      <c r="D6" s="18">
        <f>Input!E85</f>
        <v>0</v>
      </c>
      <c r="E6" s="17"/>
      <c r="F6" s="10"/>
      <c r="G6" s="12" t="s">
        <v>42</v>
      </c>
      <c r="H6" s="38" t="str">
        <f>IF(Values_Entered,Number_of_Payments,"")</f>
        <v/>
      </c>
      <c r="I6" s="18"/>
      <c r="J6" s="19"/>
      <c r="K6" s="11"/>
    </row>
    <row r="7" spans="1:11" x14ac:dyDescent="0.2">
      <c r="A7" s="10"/>
      <c r="B7" s="10"/>
      <c r="C7" s="12" t="s">
        <v>43</v>
      </c>
      <c r="D7" s="18">
        <v>1</v>
      </c>
      <c r="E7" s="17"/>
      <c r="F7" s="10"/>
      <c r="G7" s="12" t="s">
        <v>44</v>
      </c>
      <c r="H7" s="91" t="str">
        <f>IF(Values_Entered,SUMIF(Beg_Bal,"&gt;0",Extra_Pay),"")</f>
        <v/>
      </c>
      <c r="I7" s="15"/>
      <c r="J7" s="19"/>
      <c r="K7" s="11"/>
    </row>
    <row r="8" spans="1:11" x14ac:dyDescent="0.2">
      <c r="A8" s="10"/>
      <c r="B8" s="10"/>
      <c r="C8" s="12" t="s">
        <v>45</v>
      </c>
      <c r="D8" s="20">
        <v>42736</v>
      </c>
      <c r="E8" s="21"/>
      <c r="F8" s="10"/>
      <c r="G8" s="12" t="s">
        <v>46</v>
      </c>
      <c r="H8" s="91" t="str">
        <f>IF(Values_Entered,SUMIF(Beg_Bal,"&gt;0",Int),"")</f>
        <v/>
      </c>
      <c r="I8" s="15"/>
      <c r="J8" s="19"/>
      <c r="K8" s="11"/>
    </row>
    <row r="9" spans="1:11" x14ac:dyDescent="0.2">
      <c r="A9" s="10"/>
      <c r="B9" s="10"/>
      <c r="C9" s="12" t="s">
        <v>47</v>
      </c>
      <c r="D9" s="15">
        <v>0</v>
      </c>
      <c r="E9" s="10"/>
      <c r="F9" s="7"/>
      <c r="G9" s="7"/>
      <c r="H9" s="7"/>
      <c r="I9" s="7"/>
      <c r="J9" s="19"/>
      <c r="K9" s="11"/>
    </row>
    <row r="10" spans="1:11" x14ac:dyDescent="0.2">
      <c r="A10" s="10"/>
      <c r="B10" s="7"/>
      <c r="C10" s="7"/>
      <c r="D10" s="7"/>
      <c r="E10" s="7"/>
      <c r="F10" s="7"/>
      <c r="G10" s="7"/>
      <c r="H10" s="7"/>
      <c r="I10" s="7"/>
      <c r="J10" s="7"/>
      <c r="K10" s="11"/>
    </row>
    <row r="11" spans="1:11" ht="3" customHeight="1" x14ac:dyDescent="0.2">
      <c r="A11" s="8"/>
      <c r="B11" s="9"/>
      <c r="C11" s="9"/>
      <c r="D11" s="9"/>
      <c r="E11" s="9"/>
      <c r="F11" s="9"/>
      <c r="G11" s="9"/>
      <c r="H11" s="9"/>
      <c r="I11" s="9"/>
      <c r="J11" s="9"/>
      <c r="K11" s="11"/>
    </row>
    <row r="12" spans="1:11" s="25" customFormat="1" ht="31.5" customHeight="1" x14ac:dyDescent="0.2">
      <c r="A12" s="22" t="s">
        <v>48</v>
      </c>
      <c r="B12" s="23" t="s">
        <v>49</v>
      </c>
      <c r="C12" s="23" t="s">
        <v>50</v>
      </c>
      <c r="D12" s="23" t="s">
        <v>38</v>
      </c>
      <c r="E12" s="23" t="s">
        <v>51</v>
      </c>
      <c r="F12" s="23" t="s">
        <v>52</v>
      </c>
      <c r="G12" s="23" t="s">
        <v>53</v>
      </c>
      <c r="H12" s="23" t="s">
        <v>54</v>
      </c>
      <c r="I12" s="23" t="s">
        <v>55</v>
      </c>
      <c r="J12" s="23" t="s">
        <v>56</v>
      </c>
      <c r="K12" s="24"/>
    </row>
    <row r="13" spans="1:11" s="25" customFormat="1" ht="3" customHeight="1" x14ac:dyDescent="0.2">
      <c r="A13" s="8"/>
      <c r="B13" s="26"/>
      <c r="C13" s="26"/>
      <c r="D13" s="26"/>
      <c r="E13" s="26"/>
      <c r="F13" s="26"/>
      <c r="G13" s="26"/>
      <c r="H13" s="26"/>
      <c r="I13" s="26"/>
      <c r="J13" s="27"/>
      <c r="K13" s="24"/>
    </row>
    <row r="14" spans="1:11" s="25" customFormat="1" x14ac:dyDescent="0.2">
      <c r="A14" s="28" t="str">
        <f>IF(Values_Entered,1,"")</f>
        <v/>
      </c>
      <c r="B14" s="29" t="str">
        <f t="shared" ref="B14:B77" si="0">IF(Pay_Num&lt;&gt;"",DATE(YEAR(Loan_Start),MONTH(Loan_Start)+(Pay_Num)*12/Num_Pmt_Per_Year,DAY(Loan_Start)),"")</f>
        <v/>
      </c>
      <c r="C14" s="30" t="str">
        <f>IF(Values_Entered,Loan_Amount,"")</f>
        <v/>
      </c>
      <c r="D14" s="30" t="str">
        <f>IF(Pay_Num&lt;&gt;"",Scheduled_Monthly_Payment,"")</f>
        <v/>
      </c>
      <c r="E14" s="31" t="e">
        <f t="shared" ref="E14:E77" si="1">IF(AND(Pay_Num&lt;&gt;"",Sched_Pay+Scheduled_Extra_Payments&lt;Beg_Bal),Scheduled_Extra_Payments,IF(AND(Pay_Num&lt;&gt;"",Beg_Bal-Sched_Pay&gt;0),Beg_Bal-Sched_Pay,IF(Pay_Num&lt;&gt;"",0,"")))</f>
        <v>#VALUE!</v>
      </c>
      <c r="F14" s="30" t="e">
        <f t="shared" ref="F14:F77" si="2">IF(AND(Pay_Num&lt;&gt;"",Sched_Pay+Extra_Pay&lt;Beg_Bal),Sched_Pay+Extra_Pay,IF(Pay_Num&lt;&gt;"",Beg_Bal,""))</f>
        <v>#VALUE!</v>
      </c>
      <c r="G14" s="30" t="str">
        <f>IF(Pay_Num&lt;&gt;"",Total_Pay-Int,"")</f>
        <v/>
      </c>
      <c r="H14" s="30" t="str">
        <f>IF(Pay_Num&lt;&gt;"",Beg_Bal*(Interest_Rate/Num_Pmt_Per_Year),"")</f>
        <v/>
      </c>
      <c r="I14" s="30" t="e">
        <f t="shared" ref="I14:I77" si="3">IF(AND(Pay_Num&lt;&gt;"",Sched_Pay+Extra_Pay&lt;Beg_Bal),Beg_Bal-Princ,IF(Pay_Num&lt;&gt;"",0,""))</f>
        <v>#VALUE!</v>
      </c>
      <c r="J14" s="30">
        <f>SUM($H$14:$H14)</f>
        <v>0</v>
      </c>
    </row>
    <row r="15" spans="1:11" s="25" customFormat="1" ht="12.75" customHeight="1" x14ac:dyDescent="0.2">
      <c r="A15" s="28" t="str">
        <f>IF(Values_Entered,A14+1,"")</f>
        <v/>
      </c>
      <c r="B15" s="29" t="str">
        <f t="shared" si="0"/>
        <v/>
      </c>
      <c r="C15" s="30" t="str">
        <f t="shared" ref="C15:C78" si="4">IF(Pay_Num&lt;&gt;"",I14,"")</f>
        <v/>
      </c>
      <c r="D15" s="30" t="str">
        <f>IF(Pay_Num&lt;&gt;"",Scheduled_Monthly_Payment,"")</f>
        <v/>
      </c>
      <c r="E15" s="31" t="e">
        <f t="shared" si="1"/>
        <v>#VALUE!</v>
      </c>
      <c r="F15" s="30" t="e">
        <f t="shared" si="2"/>
        <v>#VALUE!</v>
      </c>
      <c r="G15" s="30" t="str">
        <f t="shared" ref="G15:G78" si="5">IF(Pay_Num&lt;&gt;"",Total_Pay-Int,"")</f>
        <v/>
      </c>
      <c r="H15" s="30" t="str">
        <f t="shared" ref="H15:H78" si="6">IF(Pay_Num&lt;&gt;"",Beg_Bal*Interest_Rate/Num_Pmt_Per_Year,"")</f>
        <v/>
      </c>
      <c r="I15" s="30" t="e">
        <f t="shared" si="3"/>
        <v>#VALUE!</v>
      </c>
      <c r="J15" s="30">
        <f>SUM($H$14:$H15)</f>
        <v>0</v>
      </c>
    </row>
    <row r="16" spans="1:11" s="25" customFormat="1" ht="12.75" customHeight="1" x14ac:dyDescent="0.2">
      <c r="A16" s="28" t="str">
        <f>IF(Values_Entered,A15+1,"")</f>
        <v/>
      </c>
      <c r="B16" s="29" t="str">
        <f t="shared" si="0"/>
        <v/>
      </c>
      <c r="C16" s="30" t="str">
        <f t="shared" si="4"/>
        <v/>
      </c>
      <c r="D16" s="30" t="str">
        <f t="shared" ref="D16:D79" si="7">IF(Pay_Num&lt;&gt;"",Scheduled_Monthly_Payment,"")</f>
        <v/>
      </c>
      <c r="E16" s="31" t="e">
        <f t="shared" si="1"/>
        <v>#VALUE!</v>
      </c>
      <c r="F16" s="30" t="e">
        <f t="shared" si="2"/>
        <v>#VALUE!</v>
      </c>
      <c r="G16" s="30" t="str">
        <f t="shared" si="5"/>
        <v/>
      </c>
      <c r="H16" s="30" t="str">
        <f t="shared" si="6"/>
        <v/>
      </c>
      <c r="I16" s="30" t="e">
        <f t="shared" si="3"/>
        <v>#VALUE!</v>
      </c>
      <c r="J16" s="30">
        <f>SUM($H$14:$H16)</f>
        <v>0</v>
      </c>
    </row>
    <row r="17" spans="1:12" s="25" customFormat="1" x14ac:dyDescent="0.2">
      <c r="A17" s="28" t="str">
        <f>IF(Values_Entered,A16+1,"")</f>
        <v/>
      </c>
      <c r="B17" s="29" t="str">
        <f t="shared" si="0"/>
        <v/>
      </c>
      <c r="C17" s="30" t="str">
        <f t="shared" si="4"/>
        <v/>
      </c>
      <c r="D17" s="30" t="str">
        <f>IF(Pay_Num&lt;&gt;"",Scheduled_Monthly_Payment,"")</f>
        <v/>
      </c>
      <c r="E17" s="31" t="e">
        <f t="shared" si="1"/>
        <v>#VALUE!</v>
      </c>
      <c r="F17" s="30" t="e">
        <f t="shared" si="2"/>
        <v>#VALUE!</v>
      </c>
      <c r="G17" s="30" t="str">
        <f t="shared" si="5"/>
        <v/>
      </c>
      <c r="H17" s="30" t="str">
        <f t="shared" si="6"/>
        <v/>
      </c>
      <c r="I17" s="30" t="e">
        <f t="shared" si="3"/>
        <v>#VALUE!</v>
      </c>
      <c r="J17" s="30">
        <f>SUM($H$14:$H17)</f>
        <v>0</v>
      </c>
    </row>
    <row r="18" spans="1:12" s="25" customFormat="1" x14ac:dyDescent="0.2">
      <c r="A18" s="28" t="str">
        <f>IF(Values_Entered,A17+1,"")</f>
        <v/>
      </c>
      <c r="B18" s="29" t="str">
        <f t="shared" si="0"/>
        <v/>
      </c>
      <c r="C18" s="30" t="str">
        <f t="shared" si="4"/>
        <v/>
      </c>
      <c r="D18" s="30" t="str">
        <f t="shared" si="7"/>
        <v/>
      </c>
      <c r="E18" s="31" t="e">
        <f t="shared" si="1"/>
        <v>#VALUE!</v>
      </c>
      <c r="F18" s="30" t="e">
        <f t="shared" si="2"/>
        <v>#VALUE!</v>
      </c>
      <c r="G18" s="30" t="str">
        <f t="shared" si="5"/>
        <v/>
      </c>
      <c r="H18" s="30" t="str">
        <f t="shared" si="6"/>
        <v/>
      </c>
      <c r="I18" s="30" t="e">
        <f t="shared" si="3"/>
        <v>#VALUE!</v>
      </c>
      <c r="J18" s="30">
        <f>SUM($H$14:$H18)</f>
        <v>0</v>
      </c>
    </row>
    <row r="19" spans="1:12" x14ac:dyDescent="0.2">
      <c r="A19" s="28" t="str">
        <f>IF(Values_Entered,A18+1,"")</f>
        <v/>
      </c>
      <c r="B19" s="29" t="str">
        <f t="shared" si="0"/>
        <v/>
      </c>
      <c r="C19" s="30" t="str">
        <f t="shared" si="4"/>
        <v/>
      </c>
      <c r="D19" s="30" t="str">
        <f t="shared" si="7"/>
        <v/>
      </c>
      <c r="E19" s="31" t="e">
        <f t="shared" si="1"/>
        <v>#VALUE!</v>
      </c>
      <c r="F19" s="30" t="e">
        <f t="shared" si="2"/>
        <v>#VALUE!</v>
      </c>
      <c r="G19" s="30" t="str">
        <f t="shared" si="5"/>
        <v/>
      </c>
      <c r="H19" s="30" t="str">
        <f t="shared" si="6"/>
        <v/>
      </c>
      <c r="I19" s="30" t="e">
        <f t="shared" si="3"/>
        <v>#VALUE!</v>
      </c>
      <c r="J19" s="30">
        <f>SUM($H$14:$H19)</f>
        <v>0</v>
      </c>
      <c r="K19" s="25"/>
      <c r="L19" s="25"/>
    </row>
    <row r="20" spans="1:12" x14ac:dyDescent="0.2">
      <c r="A20" s="28" t="str">
        <f>IF(Values_Entered,A19+1,"")</f>
        <v/>
      </c>
      <c r="B20" s="29" t="str">
        <f t="shared" si="0"/>
        <v/>
      </c>
      <c r="C20" s="30" t="str">
        <f t="shared" si="4"/>
        <v/>
      </c>
      <c r="D20" s="30" t="str">
        <f t="shared" si="7"/>
        <v/>
      </c>
      <c r="E20" s="31" t="e">
        <f t="shared" si="1"/>
        <v>#VALUE!</v>
      </c>
      <c r="F20" s="30" t="e">
        <f t="shared" si="2"/>
        <v>#VALUE!</v>
      </c>
      <c r="G20" s="30" t="str">
        <f t="shared" si="5"/>
        <v/>
      </c>
      <c r="H20" s="30" t="str">
        <f t="shared" si="6"/>
        <v/>
      </c>
      <c r="I20" s="30" t="e">
        <f t="shared" si="3"/>
        <v>#VALUE!</v>
      </c>
      <c r="J20" s="30">
        <f>SUM($H$14:$H20)</f>
        <v>0</v>
      </c>
      <c r="K20" s="25"/>
      <c r="L20" s="25"/>
    </row>
    <row r="21" spans="1:12" x14ac:dyDescent="0.2">
      <c r="A21" s="28" t="str">
        <f>IF(Values_Entered,A20+1,"")</f>
        <v/>
      </c>
      <c r="B21" s="29" t="str">
        <f t="shared" si="0"/>
        <v/>
      </c>
      <c r="C21" s="30" t="str">
        <f t="shared" si="4"/>
        <v/>
      </c>
      <c r="D21" s="30" t="str">
        <f t="shared" si="7"/>
        <v/>
      </c>
      <c r="E21" s="31" t="e">
        <f t="shared" si="1"/>
        <v>#VALUE!</v>
      </c>
      <c r="F21" s="30" t="e">
        <f t="shared" si="2"/>
        <v>#VALUE!</v>
      </c>
      <c r="G21" s="30" t="str">
        <f t="shared" si="5"/>
        <v/>
      </c>
      <c r="H21" s="30" t="str">
        <f t="shared" si="6"/>
        <v/>
      </c>
      <c r="I21" s="30" t="e">
        <f t="shared" si="3"/>
        <v>#VALUE!</v>
      </c>
      <c r="J21" s="30">
        <f>SUM($H$14:$H21)</f>
        <v>0</v>
      </c>
      <c r="K21" s="25"/>
      <c r="L21" s="25"/>
    </row>
    <row r="22" spans="1:12" x14ac:dyDescent="0.2">
      <c r="A22" s="28" t="str">
        <f>IF(Values_Entered,A21+1,"")</f>
        <v/>
      </c>
      <c r="B22" s="29" t="str">
        <f t="shared" si="0"/>
        <v/>
      </c>
      <c r="C22" s="30" t="str">
        <f t="shared" si="4"/>
        <v/>
      </c>
      <c r="D22" s="30" t="str">
        <f t="shared" si="7"/>
        <v/>
      </c>
      <c r="E22" s="31" t="e">
        <f t="shared" si="1"/>
        <v>#VALUE!</v>
      </c>
      <c r="F22" s="30" t="e">
        <f t="shared" si="2"/>
        <v>#VALUE!</v>
      </c>
      <c r="G22" s="30" t="str">
        <f t="shared" si="5"/>
        <v/>
      </c>
      <c r="H22" s="30" t="str">
        <f t="shared" si="6"/>
        <v/>
      </c>
      <c r="I22" s="30" t="e">
        <f t="shared" si="3"/>
        <v>#VALUE!</v>
      </c>
      <c r="J22" s="30">
        <f>SUM($H$14:$H22)</f>
        <v>0</v>
      </c>
      <c r="K22" s="25"/>
      <c r="L22" s="25"/>
    </row>
    <row r="23" spans="1:12" x14ac:dyDescent="0.2">
      <c r="A23" s="28" t="str">
        <f>IF(Values_Entered,A22+1,"")</f>
        <v/>
      </c>
      <c r="B23" s="29" t="str">
        <f t="shared" si="0"/>
        <v/>
      </c>
      <c r="C23" s="30" t="str">
        <f t="shared" si="4"/>
        <v/>
      </c>
      <c r="D23" s="30" t="str">
        <f t="shared" si="7"/>
        <v/>
      </c>
      <c r="E23" s="31" t="e">
        <f t="shared" si="1"/>
        <v>#VALUE!</v>
      </c>
      <c r="F23" s="30" t="e">
        <f t="shared" si="2"/>
        <v>#VALUE!</v>
      </c>
      <c r="G23" s="30" t="str">
        <f t="shared" si="5"/>
        <v/>
      </c>
      <c r="H23" s="30" t="str">
        <f t="shared" si="6"/>
        <v/>
      </c>
      <c r="I23" s="30" t="e">
        <f t="shared" si="3"/>
        <v>#VALUE!</v>
      </c>
      <c r="J23" s="30">
        <f>SUM($H$14:$H23)</f>
        <v>0</v>
      </c>
      <c r="K23" s="25"/>
      <c r="L23" s="25"/>
    </row>
    <row r="24" spans="1:12" x14ac:dyDescent="0.2">
      <c r="A24" s="28" t="str">
        <f>IF(Values_Entered,A23+1,"")</f>
        <v/>
      </c>
      <c r="B24" s="29" t="str">
        <f t="shared" si="0"/>
        <v/>
      </c>
      <c r="C24" s="30" t="str">
        <f t="shared" si="4"/>
        <v/>
      </c>
      <c r="D24" s="30" t="str">
        <f t="shared" si="7"/>
        <v/>
      </c>
      <c r="E24" s="31" t="e">
        <f t="shared" si="1"/>
        <v>#VALUE!</v>
      </c>
      <c r="F24" s="30" t="e">
        <f t="shared" si="2"/>
        <v>#VALUE!</v>
      </c>
      <c r="G24" s="30" t="str">
        <f t="shared" si="5"/>
        <v/>
      </c>
      <c r="H24" s="30" t="str">
        <f t="shared" si="6"/>
        <v/>
      </c>
      <c r="I24" s="30" t="e">
        <f t="shared" si="3"/>
        <v>#VALUE!</v>
      </c>
      <c r="J24" s="30">
        <f>SUM($H$14:$H24)</f>
        <v>0</v>
      </c>
      <c r="K24" s="25"/>
      <c r="L24" s="25"/>
    </row>
    <row r="25" spans="1:12" x14ac:dyDescent="0.2">
      <c r="A25" s="28" t="str">
        <f>IF(Values_Entered,A24+1,"")</f>
        <v/>
      </c>
      <c r="B25" s="29" t="str">
        <f t="shared" si="0"/>
        <v/>
      </c>
      <c r="C25" s="30" t="str">
        <f t="shared" si="4"/>
        <v/>
      </c>
      <c r="D25" s="30" t="str">
        <f t="shared" si="7"/>
        <v/>
      </c>
      <c r="E25" s="31" t="e">
        <f t="shared" si="1"/>
        <v>#VALUE!</v>
      </c>
      <c r="F25" s="30" t="e">
        <f t="shared" si="2"/>
        <v>#VALUE!</v>
      </c>
      <c r="G25" s="30" t="str">
        <f t="shared" si="5"/>
        <v/>
      </c>
      <c r="H25" s="30" t="str">
        <f t="shared" si="6"/>
        <v/>
      </c>
      <c r="I25" s="30" t="e">
        <f t="shared" si="3"/>
        <v>#VALUE!</v>
      </c>
      <c r="J25" s="30">
        <f>SUM($H$14:$H25)</f>
        <v>0</v>
      </c>
      <c r="K25" s="25"/>
      <c r="L25" s="25"/>
    </row>
    <row r="26" spans="1:12" x14ac:dyDescent="0.2">
      <c r="A26" s="28" t="str">
        <f>IF(Values_Entered,A25+1,"")</f>
        <v/>
      </c>
      <c r="B26" s="29" t="str">
        <f t="shared" si="0"/>
        <v/>
      </c>
      <c r="C26" s="30" t="str">
        <f t="shared" si="4"/>
        <v/>
      </c>
      <c r="D26" s="30" t="str">
        <f t="shared" si="7"/>
        <v/>
      </c>
      <c r="E26" s="31" t="e">
        <f t="shared" si="1"/>
        <v>#VALUE!</v>
      </c>
      <c r="F26" s="30" t="e">
        <f t="shared" si="2"/>
        <v>#VALUE!</v>
      </c>
      <c r="G26" s="30" t="str">
        <f t="shared" si="5"/>
        <v/>
      </c>
      <c r="H26" s="30" t="str">
        <f t="shared" si="6"/>
        <v/>
      </c>
      <c r="I26" s="30" t="e">
        <f t="shared" si="3"/>
        <v>#VALUE!</v>
      </c>
      <c r="J26" s="30">
        <f>SUM($H$14:$H26)</f>
        <v>0</v>
      </c>
      <c r="K26" s="25"/>
      <c r="L26" s="25"/>
    </row>
    <row r="27" spans="1:12" x14ac:dyDescent="0.2">
      <c r="A27" s="28" t="str">
        <f>IF(Values_Entered,A26+1,"")</f>
        <v/>
      </c>
      <c r="B27" s="29" t="str">
        <f t="shared" si="0"/>
        <v/>
      </c>
      <c r="C27" s="30" t="str">
        <f t="shared" si="4"/>
        <v/>
      </c>
      <c r="D27" s="30" t="str">
        <f t="shared" si="7"/>
        <v/>
      </c>
      <c r="E27" s="31" t="e">
        <f t="shared" si="1"/>
        <v>#VALUE!</v>
      </c>
      <c r="F27" s="30" t="e">
        <f t="shared" si="2"/>
        <v>#VALUE!</v>
      </c>
      <c r="G27" s="30" t="str">
        <f t="shared" si="5"/>
        <v/>
      </c>
      <c r="H27" s="30" t="str">
        <f t="shared" si="6"/>
        <v/>
      </c>
      <c r="I27" s="30" t="e">
        <f t="shared" si="3"/>
        <v>#VALUE!</v>
      </c>
      <c r="J27" s="30">
        <f>SUM($H$14:$H27)</f>
        <v>0</v>
      </c>
      <c r="K27" s="25"/>
      <c r="L27" s="25"/>
    </row>
    <row r="28" spans="1:12" x14ac:dyDescent="0.2">
      <c r="A28" s="28" t="str">
        <f>IF(Values_Entered,A27+1,"")</f>
        <v/>
      </c>
      <c r="B28" s="29" t="str">
        <f t="shared" si="0"/>
        <v/>
      </c>
      <c r="C28" s="30" t="str">
        <f t="shared" si="4"/>
        <v/>
      </c>
      <c r="D28" s="30" t="str">
        <f t="shared" si="7"/>
        <v/>
      </c>
      <c r="E28" s="31" t="e">
        <f t="shared" si="1"/>
        <v>#VALUE!</v>
      </c>
      <c r="F28" s="30" t="e">
        <f t="shared" si="2"/>
        <v>#VALUE!</v>
      </c>
      <c r="G28" s="30" t="str">
        <f t="shared" si="5"/>
        <v/>
      </c>
      <c r="H28" s="30" t="str">
        <f t="shared" si="6"/>
        <v/>
      </c>
      <c r="I28" s="30" t="e">
        <f t="shared" si="3"/>
        <v>#VALUE!</v>
      </c>
      <c r="J28" s="30">
        <f>SUM($H$14:$H28)</f>
        <v>0</v>
      </c>
      <c r="K28" s="25"/>
      <c r="L28" s="25"/>
    </row>
    <row r="29" spans="1:12" x14ac:dyDescent="0.2">
      <c r="A29" s="28" t="str">
        <f>IF(Values_Entered,A28+1,"")</f>
        <v/>
      </c>
      <c r="B29" s="29" t="str">
        <f t="shared" si="0"/>
        <v/>
      </c>
      <c r="C29" s="30" t="str">
        <f t="shared" si="4"/>
        <v/>
      </c>
      <c r="D29" s="30" t="str">
        <f t="shared" si="7"/>
        <v/>
      </c>
      <c r="E29" s="31" t="e">
        <f t="shared" si="1"/>
        <v>#VALUE!</v>
      </c>
      <c r="F29" s="30" t="e">
        <f t="shared" si="2"/>
        <v>#VALUE!</v>
      </c>
      <c r="G29" s="30" t="str">
        <f t="shared" si="5"/>
        <v/>
      </c>
      <c r="H29" s="30" t="str">
        <f t="shared" si="6"/>
        <v/>
      </c>
      <c r="I29" s="30" t="e">
        <f t="shared" si="3"/>
        <v>#VALUE!</v>
      </c>
      <c r="J29" s="30">
        <f>SUM($H$14:$H29)</f>
        <v>0</v>
      </c>
      <c r="K29" s="25"/>
      <c r="L29" s="25"/>
    </row>
    <row r="30" spans="1:12" x14ac:dyDescent="0.2">
      <c r="A30" s="28" t="str">
        <f>IF(Values_Entered,A29+1,"")</f>
        <v/>
      </c>
      <c r="B30" s="29" t="str">
        <f t="shared" si="0"/>
        <v/>
      </c>
      <c r="C30" s="30" t="str">
        <f t="shared" si="4"/>
        <v/>
      </c>
      <c r="D30" s="30" t="str">
        <f t="shared" si="7"/>
        <v/>
      </c>
      <c r="E30" s="31" t="e">
        <f t="shared" si="1"/>
        <v>#VALUE!</v>
      </c>
      <c r="F30" s="30" t="e">
        <f t="shared" si="2"/>
        <v>#VALUE!</v>
      </c>
      <c r="G30" s="30" t="str">
        <f t="shared" si="5"/>
        <v/>
      </c>
      <c r="H30" s="30" t="str">
        <f t="shared" si="6"/>
        <v/>
      </c>
      <c r="I30" s="30" t="e">
        <f t="shared" si="3"/>
        <v>#VALUE!</v>
      </c>
      <c r="J30" s="30">
        <f>SUM($H$14:$H30)</f>
        <v>0</v>
      </c>
      <c r="K30" s="25"/>
      <c r="L30" s="25"/>
    </row>
    <row r="31" spans="1:12" x14ac:dyDescent="0.2">
      <c r="A31" s="28" t="str">
        <f>IF(Values_Entered,A30+1,"")</f>
        <v/>
      </c>
      <c r="B31" s="29" t="str">
        <f t="shared" si="0"/>
        <v/>
      </c>
      <c r="C31" s="30" t="str">
        <f t="shared" si="4"/>
        <v/>
      </c>
      <c r="D31" s="30" t="str">
        <f t="shared" si="7"/>
        <v/>
      </c>
      <c r="E31" s="31" t="e">
        <f t="shared" si="1"/>
        <v>#VALUE!</v>
      </c>
      <c r="F31" s="30" t="e">
        <f t="shared" si="2"/>
        <v>#VALUE!</v>
      </c>
      <c r="G31" s="30" t="str">
        <f t="shared" si="5"/>
        <v/>
      </c>
      <c r="H31" s="30" t="str">
        <f t="shared" si="6"/>
        <v/>
      </c>
      <c r="I31" s="30" t="e">
        <f t="shared" si="3"/>
        <v>#VALUE!</v>
      </c>
      <c r="J31" s="30">
        <f>SUM($H$14:$H31)</f>
        <v>0</v>
      </c>
      <c r="K31" s="25"/>
      <c r="L31" s="25"/>
    </row>
    <row r="32" spans="1:12" x14ac:dyDescent="0.2">
      <c r="A32" s="28" t="str">
        <f>IF(Values_Entered,A31+1,"")</f>
        <v/>
      </c>
      <c r="B32" s="29" t="str">
        <f t="shared" si="0"/>
        <v/>
      </c>
      <c r="C32" s="30" t="str">
        <f t="shared" si="4"/>
        <v/>
      </c>
      <c r="D32" s="30" t="str">
        <f t="shared" si="7"/>
        <v/>
      </c>
      <c r="E32" s="31" t="e">
        <f t="shared" si="1"/>
        <v>#VALUE!</v>
      </c>
      <c r="F32" s="30" t="e">
        <f t="shared" si="2"/>
        <v>#VALUE!</v>
      </c>
      <c r="G32" s="30" t="str">
        <f t="shared" si="5"/>
        <v/>
      </c>
      <c r="H32" s="30" t="str">
        <f t="shared" si="6"/>
        <v/>
      </c>
      <c r="I32" s="30" t="e">
        <f t="shared" si="3"/>
        <v>#VALUE!</v>
      </c>
      <c r="J32" s="30">
        <f>SUM($H$14:$H32)</f>
        <v>0</v>
      </c>
      <c r="K32" s="25"/>
      <c r="L32" s="25"/>
    </row>
    <row r="33" spans="1:12" x14ac:dyDescent="0.2">
      <c r="A33" s="28" t="str">
        <f>IF(Values_Entered,A32+1,"")</f>
        <v/>
      </c>
      <c r="B33" s="29" t="str">
        <f t="shared" si="0"/>
        <v/>
      </c>
      <c r="C33" s="30" t="str">
        <f t="shared" si="4"/>
        <v/>
      </c>
      <c r="D33" s="30" t="str">
        <f t="shared" si="7"/>
        <v/>
      </c>
      <c r="E33" s="31" t="e">
        <f t="shared" si="1"/>
        <v>#VALUE!</v>
      </c>
      <c r="F33" s="30" t="e">
        <f t="shared" si="2"/>
        <v>#VALUE!</v>
      </c>
      <c r="G33" s="30" t="str">
        <f t="shared" si="5"/>
        <v/>
      </c>
      <c r="H33" s="30" t="str">
        <f t="shared" si="6"/>
        <v/>
      </c>
      <c r="I33" s="30" t="e">
        <f t="shared" si="3"/>
        <v>#VALUE!</v>
      </c>
      <c r="J33" s="30">
        <f>SUM($H$14:$H33)</f>
        <v>0</v>
      </c>
      <c r="K33" s="25"/>
      <c r="L33" s="25"/>
    </row>
    <row r="34" spans="1:12" x14ac:dyDescent="0.2">
      <c r="A34" s="28" t="str">
        <f>IF(Values_Entered,A33+1,"")</f>
        <v/>
      </c>
      <c r="B34" s="29" t="str">
        <f t="shared" si="0"/>
        <v/>
      </c>
      <c r="C34" s="30" t="str">
        <f t="shared" si="4"/>
        <v/>
      </c>
      <c r="D34" s="30" t="str">
        <f t="shared" si="7"/>
        <v/>
      </c>
      <c r="E34" s="31" t="e">
        <f t="shared" si="1"/>
        <v>#VALUE!</v>
      </c>
      <c r="F34" s="30" t="e">
        <f t="shared" si="2"/>
        <v>#VALUE!</v>
      </c>
      <c r="G34" s="30" t="str">
        <f t="shared" si="5"/>
        <v/>
      </c>
      <c r="H34" s="30" t="str">
        <f t="shared" si="6"/>
        <v/>
      </c>
      <c r="I34" s="30" t="e">
        <f t="shared" si="3"/>
        <v>#VALUE!</v>
      </c>
      <c r="J34" s="30">
        <f>SUM($H$14:$H34)</f>
        <v>0</v>
      </c>
      <c r="K34" s="25"/>
      <c r="L34" s="25"/>
    </row>
    <row r="35" spans="1:12" x14ac:dyDescent="0.2">
      <c r="A35" s="28" t="str">
        <f>IF(Values_Entered,A34+1,"")</f>
        <v/>
      </c>
      <c r="B35" s="29" t="str">
        <f t="shared" si="0"/>
        <v/>
      </c>
      <c r="C35" s="30" t="str">
        <f t="shared" si="4"/>
        <v/>
      </c>
      <c r="D35" s="30" t="str">
        <f t="shared" si="7"/>
        <v/>
      </c>
      <c r="E35" s="31" t="e">
        <f t="shared" si="1"/>
        <v>#VALUE!</v>
      </c>
      <c r="F35" s="30" t="e">
        <f t="shared" si="2"/>
        <v>#VALUE!</v>
      </c>
      <c r="G35" s="30" t="str">
        <f t="shared" si="5"/>
        <v/>
      </c>
      <c r="H35" s="30" t="str">
        <f t="shared" si="6"/>
        <v/>
      </c>
      <c r="I35" s="30" t="e">
        <f t="shared" si="3"/>
        <v>#VALUE!</v>
      </c>
      <c r="J35" s="30">
        <f>SUM($H$14:$H35)</f>
        <v>0</v>
      </c>
      <c r="K35" s="25"/>
      <c r="L35" s="25"/>
    </row>
    <row r="36" spans="1:12" x14ac:dyDescent="0.2">
      <c r="A36" s="28" t="str">
        <f>IF(Values_Entered,A35+1,"")</f>
        <v/>
      </c>
      <c r="B36" s="29" t="str">
        <f t="shared" si="0"/>
        <v/>
      </c>
      <c r="C36" s="30" t="str">
        <f t="shared" si="4"/>
        <v/>
      </c>
      <c r="D36" s="30" t="str">
        <f t="shared" si="7"/>
        <v/>
      </c>
      <c r="E36" s="31" t="e">
        <f t="shared" si="1"/>
        <v>#VALUE!</v>
      </c>
      <c r="F36" s="30" t="e">
        <f t="shared" si="2"/>
        <v>#VALUE!</v>
      </c>
      <c r="G36" s="30" t="str">
        <f t="shared" si="5"/>
        <v/>
      </c>
      <c r="H36" s="30" t="str">
        <f t="shared" si="6"/>
        <v/>
      </c>
      <c r="I36" s="30" t="e">
        <f t="shared" si="3"/>
        <v>#VALUE!</v>
      </c>
      <c r="J36" s="30">
        <f>SUM($H$14:$H36)</f>
        <v>0</v>
      </c>
      <c r="K36" s="25"/>
      <c r="L36" s="25"/>
    </row>
    <row r="37" spans="1:12" x14ac:dyDescent="0.2">
      <c r="A37" s="28" t="str">
        <f>IF(Values_Entered,A36+1,"")</f>
        <v/>
      </c>
      <c r="B37" s="29" t="str">
        <f t="shared" si="0"/>
        <v/>
      </c>
      <c r="C37" s="30" t="str">
        <f t="shared" si="4"/>
        <v/>
      </c>
      <c r="D37" s="30" t="str">
        <f t="shared" si="7"/>
        <v/>
      </c>
      <c r="E37" s="31" t="e">
        <f t="shared" si="1"/>
        <v>#VALUE!</v>
      </c>
      <c r="F37" s="30" t="e">
        <f t="shared" si="2"/>
        <v>#VALUE!</v>
      </c>
      <c r="G37" s="30" t="str">
        <f t="shared" si="5"/>
        <v/>
      </c>
      <c r="H37" s="30" t="str">
        <f t="shared" si="6"/>
        <v/>
      </c>
      <c r="I37" s="30" t="e">
        <f t="shared" si="3"/>
        <v>#VALUE!</v>
      </c>
      <c r="J37" s="30">
        <f>SUM($H$14:$H37)</f>
        <v>0</v>
      </c>
      <c r="K37" s="25"/>
      <c r="L37" s="25"/>
    </row>
    <row r="38" spans="1:12" x14ac:dyDescent="0.2">
      <c r="A38" s="28" t="str">
        <f>IF(Values_Entered,A37+1,"")</f>
        <v/>
      </c>
      <c r="B38" s="29" t="str">
        <f t="shared" si="0"/>
        <v/>
      </c>
      <c r="C38" s="30" t="str">
        <f t="shared" si="4"/>
        <v/>
      </c>
      <c r="D38" s="30" t="str">
        <f t="shared" si="7"/>
        <v/>
      </c>
      <c r="E38" s="31" t="e">
        <f t="shared" si="1"/>
        <v>#VALUE!</v>
      </c>
      <c r="F38" s="30" t="e">
        <f t="shared" si="2"/>
        <v>#VALUE!</v>
      </c>
      <c r="G38" s="30" t="str">
        <f t="shared" si="5"/>
        <v/>
      </c>
      <c r="H38" s="30" t="str">
        <f t="shared" si="6"/>
        <v/>
      </c>
      <c r="I38" s="30" t="e">
        <f t="shared" si="3"/>
        <v>#VALUE!</v>
      </c>
      <c r="J38" s="30">
        <f>SUM($H$14:$H38)</f>
        <v>0</v>
      </c>
      <c r="K38" s="25"/>
      <c r="L38" s="25"/>
    </row>
    <row r="39" spans="1:12" x14ac:dyDescent="0.2">
      <c r="A39" s="28" t="str">
        <f>IF(Values_Entered,A38+1,"")</f>
        <v/>
      </c>
      <c r="B39" s="29" t="str">
        <f t="shared" si="0"/>
        <v/>
      </c>
      <c r="C39" s="30" t="str">
        <f t="shared" si="4"/>
        <v/>
      </c>
      <c r="D39" s="30" t="str">
        <f t="shared" si="7"/>
        <v/>
      </c>
      <c r="E39" s="31" t="e">
        <f t="shared" si="1"/>
        <v>#VALUE!</v>
      </c>
      <c r="F39" s="30" t="e">
        <f t="shared" si="2"/>
        <v>#VALUE!</v>
      </c>
      <c r="G39" s="30" t="str">
        <f t="shared" si="5"/>
        <v/>
      </c>
      <c r="H39" s="30" t="str">
        <f t="shared" si="6"/>
        <v/>
      </c>
      <c r="I39" s="30" t="e">
        <f t="shared" si="3"/>
        <v>#VALUE!</v>
      </c>
      <c r="J39" s="30">
        <f>SUM($H$14:$H39)</f>
        <v>0</v>
      </c>
      <c r="K39" s="25"/>
      <c r="L39" s="25"/>
    </row>
    <row r="40" spans="1:12" x14ac:dyDescent="0.2">
      <c r="A40" s="28" t="str">
        <f>IF(Values_Entered,A39+1,"")</f>
        <v/>
      </c>
      <c r="B40" s="29" t="str">
        <f t="shared" si="0"/>
        <v/>
      </c>
      <c r="C40" s="30" t="str">
        <f t="shared" si="4"/>
        <v/>
      </c>
      <c r="D40" s="30" t="str">
        <f t="shared" si="7"/>
        <v/>
      </c>
      <c r="E40" s="31" t="e">
        <f t="shared" si="1"/>
        <v>#VALUE!</v>
      </c>
      <c r="F40" s="30" t="e">
        <f t="shared" si="2"/>
        <v>#VALUE!</v>
      </c>
      <c r="G40" s="30" t="str">
        <f t="shared" si="5"/>
        <v/>
      </c>
      <c r="H40" s="30" t="str">
        <f t="shared" si="6"/>
        <v/>
      </c>
      <c r="I40" s="30" t="e">
        <f t="shared" si="3"/>
        <v>#VALUE!</v>
      </c>
      <c r="J40" s="30">
        <f>SUM($H$14:$H40)</f>
        <v>0</v>
      </c>
      <c r="K40" s="25"/>
      <c r="L40" s="25"/>
    </row>
    <row r="41" spans="1:12" x14ac:dyDescent="0.2">
      <c r="A41" s="28" t="str">
        <f>IF(Values_Entered,A40+1,"")</f>
        <v/>
      </c>
      <c r="B41" s="29" t="str">
        <f t="shared" si="0"/>
        <v/>
      </c>
      <c r="C41" s="30" t="str">
        <f t="shared" si="4"/>
        <v/>
      </c>
      <c r="D41" s="30" t="str">
        <f t="shared" si="7"/>
        <v/>
      </c>
      <c r="E41" s="31" t="e">
        <f t="shared" si="1"/>
        <v>#VALUE!</v>
      </c>
      <c r="F41" s="30" t="e">
        <f t="shared" si="2"/>
        <v>#VALUE!</v>
      </c>
      <c r="G41" s="30" t="str">
        <f t="shared" si="5"/>
        <v/>
      </c>
      <c r="H41" s="30" t="str">
        <f t="shared" si="6"/>
        <v/>
      </c>
      <c r="I41" s="30" t="e">
        <f t="shared" si="3"/>
        <v>#VALUE!</v>
      </c>
      <c r="J41" s="30">
        <f>SUM($H$14:$H41)</f>
        <v>0</v>
      </c>
      <c r="K41" s="25"/>
      <c r="L41" s="25"/>
    </row>
    <row r="42" spans="1:12" x14ac:dyDescent="0.2">
      <c r="A42" s="28" t="str">
        <f>IF(Values_Entered,A41+1,"")</f>
        <v/>
      </c>
      <c r="B42" s="29" t="str">
        <f t="shared" si="0"/>
        <v/>
      </c>
      <c r="C42" s="30" t="str">
        <f t="shared" si="4"/>
        <v/>
      </c>
      <c r="D42" s="30" t="str">
        <f t="shared" si="7"/>
        <v/>
      </c>
      <c r="E42" s="31" t="e">
        <f t="shared" si="1"/>
        <v>#VALUE!</v>
      </c>
      <c r="F42" s="30" t="e">
        <f t="shared" si="2"/>
        <v>#VALUE!</v>
      </c>
      <c r="G42" s="30" t="str">
        <f t="shared" si="5"/>
        <v/>
      </c>
      <c r="H42" s="30" t="str">
        <f t="shared" si="6"/>
        <v/>
      </c>
      <c r="I42" s="30" t="e">
        <f t="shared" si="3"/>
        <v>#VALUE!</v>
      </c>
      <c r="J42" s="30">
        <f>SUM($H$14:$H42)</f>
        <v>0</v>
      </c>
      <c r="K42" s="25"/>
      <c r="L42" s="25"/>
    </row>
    <row r="43" spans="1:12" x14ac:dyDescent="0.2">
      <c r="A43" s="28" t="str">
        <f>IF(Values_Entered,A42+1,"")</f>
        <v/>
      </c>
      <c r="B43" s="29" t="str">
        <f t="shared" si="0"/>
        <v/>
      </c>
      <c r="C43" s="30" t="str">
        <f t="shared" si="4"/>
        <v/>
      </c>
      <c r="D43" s="30" t="str">
        <f t="shared" si="7"/>
        <v/>
      </c>
      <c r="E43" s="31" t="e">
        <f t="shared" si="1"/>
        <v>#VALUE!</v>
      </c>
      <c r="F43" s="30" t="e">
        <f t="shared" si="2"/>
        <v>#VALUE!</v>
      </c>
      <c r="G43" s="30" t="str">
        <f t="shared" si="5"/>
        <v/>
      </c>
      <c r="H43" s="30" t="str">
        <f t="shared" si="6"/>
        <v/>
      </c>
      <c r="I43" s="30" t="e">
        <f t="shared" si="3"/>
        <v>#VALUE!</v>
      </c>
      <c r="J43" s="30">
        <f>SUM($H$14:$H43)</f>
        <v>0</v>
      </c>
      <c r="K43" s="25"/>
      <c r="L43" s="25"/>
    </row>
    <row r="44" spans="1:12" x14ac:dyDescent="0.2">
      <c r="A44" s="28" t="str">
        <f>IF(Values_Entered,A43+1,"")</f>
        <v/>
      </c>
      <c r="B44" s="29" t="str">
        <f t="shared" si="0"/>
        <v/>
      </c>
      <c r="C44" s="30" t="str">
        <f t="shared" si="4"/>
        <v/>
      </c>
      <c r="D44" s="30" t="str">
        <f t="shared" si="7"/>
        <v/>
      </c>
      <c r="E44" s="31" t="e">
        <f t="shared" si="1"/>
        <v>#VALUE!</v>
      </c>
      <c r="F44" s="30" t="e">
        <f t="shared" si="2"/>
        <v>#VALUE!</v>
      </c>
      <c r="G44" s="30" t="str">
        <f t="shared" si="5"/>
        <v/>
      </c>
      <c r="H44" s="30" t="str">
        <f t="shared" si="6"/>
        <v/>
      </c>
      <c r="I44" s="30" t="e">
        <f t="shared" si="3"/>
        <v>#VALUE!</v>
      </c>
      <c r="J44" s="30">
        <f>SUM($H$14:$H44)</f>
        <v>0</v>
      </c>
      <c r="K44" s="25"/>
      <c r="L44" s="25"/>
    </row>
    <row r="45" spans="1:12" x14ac:dyDescent="0.2">
      <c r="A45" s="28" t="str">
        <f>IF(Values_Entered,A44+1,"")</f>
        <v/>
      </c>
      <c r="B45" s="29" t="str">
        <f t="shared" si="0"/>
        <v/>
      </c>
      <c r="C45" s="30" t="str">
        <f t="shared" si="4"/>
        <v/>
      </c>
      <c r="D45" s="30" t="str">
        <f t="shared" si="7"/>
        <v/>
      </c>
      <c r="E45" s="31" t="e">
        <f t="shared" si="1"/>
        <v>#VALUE!</v>
      </c>
      <c r="F45" s="30" t="e">
        <f t="shared" si="2"/>
        <v>#VALUE!</v>
      </c>
      <c r="G45" s="30" t="str">
        <f t="shared" si="5"/>
        <v/>
      </c>
      <c r="H45" s="30" t="str">
        <f t="shared" si="6"/>
        <v/>
      </c>
      <c r="I45" s="30" t="e">
        <f t="shared" si="3"/>
        <v>#VALUE!</v>
      </c>
      <c r="J45" s="30">
        <f>SUM($H$14:$H45)</f>
        <v>0</v>
      </c>
      <c r="K45" s="25"/>
      <c r="L45" s="25"/>
    </row>
    <row r="46" spans="1:12" x14ac:dyDescent="0.2">
      <c r="A46" s="28" t="str">
        <f>IF(Values_Entered,A45+1,"")</f>
        <v/>
      </c>
      <c r="B46" s="29" t="str">
        <f t="shared" si="0"/>
        <v/>
      </c>
      <c r="C46" s="30" t="str">
        <f t="shared" si="4"/>
        <v/>
      </c>
      <c r="D46" s="30" t="str">
        <f t="shared" si="7"/>
        <v/>
      </c>
      <c r="E46" s="31" t="e">
        <f t="shared" si="1"/>
        <v>#VALUE!</v>
      </c>
      <c r="F46" s="30" t="e">
        <f t="shared" si="2"/>
        <v>#VALUE!</v>
      </c>
      <c r="G46" s="30" t="str">
        <f t="shared" si="5"/>
        <v/>
      </c>
      <c r="H46" s="30" t="str">
        <f t="shared" si="6"/>
        <v/>
      </c>
      <c r="I46" s="30" t="e">
        <f t="shared" si="3"/>
        <v>#VALUE!</v>
      </c>
      <c r="J46" s="30">
        <f>SUM($H$14:$H46)</f>
        <v>0</v>
      </c>
      <c r="K46" s="25"/>
      <c r="L46" s="25"/>
    </row>
    <row r="47" spans="1:12" x14ac:dyDescent="0.2">
      <c r="A47" s="28" t="str">
        <f>IF(Values_Entered,A46+1,"")</f>
        <v/>
      </c>
      <c r="B47" s="29" t="str">
        <f t="shared" si="0"/>
        <v/>
      </c>
      <c r="C47" s="30" t="str">
        <f t="shared" si="4"/>
        <v/>
      </c>
      <c r="D47" s="30" t="str">
        <f t="shared" si="7"/>
        <v/>
      </c>
      <c r="E47" s="31" t="e">
        <f t="shared" si="1"/>
        <v>#VALUE!</v>
      </c>
      <c r="F47" s="30" t="e">
        <f t="shared" si="2"/>
        <v>#VALUE!</v>
      </c>
      <c r="G47" s="30" t="str">
        <f t="shared" si="5"/>
        <v/>
      </c>
      <c r="H47" s="30" t="str">
        <f t="shared" si="6"/>
        <v/>
      </c>
      <c r="I47" s="30" t="e">
        <f t="shared" si="3"/>
        <v>#VALUE!</v>
      </c>
      <c r="J47" s="30">
        <f>SUM($H$14:$H47)</f>
        <v>0</v>
      </c>
      <c r="K47" s="25"/>
      <c r="L47" s="25"/>
    </row>
    <row r="48" spans="1:12" x14ac:dyDescent="0.2">
      <c r="A48" s="28" t="str">
        <f>IF(Values_Entered,A47+1,"")</f>
        <v/>
      </c>
      <c r="B48" s="29" t="str">
        <f t="shared" si="0"/>
        <v/>
      </c>
      <c r="C48" s="30" t="str">
        <f t="shared" si="4"/>
        <v/>
      </c>
      <c r="D48" s="30" t="str">
        <f t="shared" si="7"/>
        <v/>
      </c>
      <c r="E48" s="31" t="e">
        <f t="shared" si="1"/>
        <v>#VALUE!</v>
      </c>
      <c r="F48" s="30" t="e">
        <f t="shared" si="2"/>
        <v>#VALUE!</v>
      </c>
      <c r="G48" s="30" t="str">
        <f t="shared" si="5"/>
        <v/>
      </c>
      <c r="H48" s="30" t="str">
        <f t="shared" si="6"/>
        <v/>
      </c>
      <c r="I48" s="30" t="e">
        <f t="shared" si="3"/>
        <v>#VALUE!</v>
      </c>
      <c r="J48" s="30">
        <f>SUM($H$14:$H48)</f>
        <v>0</v>
      </c>
      <c r="K48" s="25"/>
      <c r="L48" s="25"/>
    </row>
    <row r="49" spans="1:12" x14ac:dyDescent="0.2">
      <c r="A49" s="28" t="str">
        <f>IF(Values_Entered,A48+1,"")</f>
        <v/>
      </c>
      <c r="B49" s="29" t="str">
        <f t="shared" si="0"/>
        <v/>
      </c>
      <c r="C49" s="30" t="str">
        <f t="shared" si="4"/>
        <v/>
      </c>
      <c r="D49" s="30" t="str">
        <f t="shared" si="7"/>
        <v/>
      </c>
      <c r="E49" s="31" t="e">
        <f t="shared" si="1"/>
        <v>#VALUE!</v>
      </c>
      <c r="F49" s="30" t="e">
        <f t="shared" si="2"/>
        <v>#VALUE!</v>
      </c>
      <c r="G49" s="30" t="str">
        <f t="shared" si="5"/>
        <v/>
      </c>
      <c r="H49" s="30" t="str">
        <f t="shared" si="6"/>
        <v/>
      </c>
      <c r="I49" s="30" t="e">
        <f t="shared" si="3"/>
        <v>#VALUE!</v>
      </c>
      <c r="J49" s="30">
        <f>SUM($H$14:$H49)</f>
        <v>0</v>
      </c>
      <c r="K49" s="25"/>
      <c r="L49" s="25"/>
    </row>
    <row r="50" spans="1:12" x14ac:dyDescent="0.2">
      <c r="A50" s="28" t="str">
        <f>IF(Values_Entered,A49+1,"")</f>
        <v/>
      </c>
      <c r="B50" s="29" t="str">
        <f t="shared" si="0"/>
        <v/>
      </c>
      <c r="C50" s="30" t="str">
        <f t="shared" si="4"/>
        <v/>
      </c>
      <c r="D50" s="30" t="str">
        <f t="shared" si="7"/>
        <v/>
      </c>
      <c r="E50" s="31" t="e">
        <f t="shared" si="1"/>
        <v>#VALUE!</v>
      </c>
      <c r="F50" s="30" t="e">
        <f t="shared" si="2"/>
        <v>#VALUE!</v>
      </c>
      <c r="G50" s="30" t="str">
        <f t="shared" si="5"/>
        <v/>
      </c>
      <c r="H50" s="30" t="str">
        <f t="shared" si="6"/>
        <v/>
      </c>
      <c r="I50" s="30" t="e">
        <f t="shared" si="3"/>
        <v>#VALUE!</v>
      </c>
      <c r="J50" s="30">
        <f>SUM($H$14:$H50)</f>
        <v>0</v>
      </c>
      <c r="K50" s="25"/>
      <c r="L50" s="25"/>
    </row>
    <row r="51" spans="1:12" x14ac:dyDescent="0.2">
      <c r="A51" s="28" t="str">
        <f>IF(Values_Entered,A50+1,"")</f>
        <v/>
      </c>
      <c r="B51" s="29" t="str">
        <f t="shared" si="0"/>
        <v/>
      </c>
      <c r="C51" s="30" t="str">
        <f t="shared" si="4"/>
        <v/>
      </c>
      <c r="D51" s="30" t="str">
        <f t="shared" si="7"/>
        <v/>
      </c>
      <c r="E51" s="31" t="e">
        <f t="shared" si="1"/>
        <v>#VALUE!</v>
      </c>
      <c r="F51" s="30" t="e">
        <f t="shared" si="2"/>
        <v>#VALUE!</v>
      </c>
      <c r="G51" s="30" t="str">
        <f t="shared" si="5"/>
        <v/>
      </c>
      <c r="H51" s="30" t="str">
        <f t="shared" si="6"/>
        <v/>
      </c>
      <c r="I51" s="30" t="e">
        <f t="shared" si="3"/>
        <v>#VALUE!</v>
      </c>
      <c r="J51" s="30">
        <f>SUM($H$14:$H51)</f>
        <v>0</v>
      </c>
      <c r="K51" s="25"/>
      <c r="L51" s="25"/>
    </row>
    <row r="52" spans="1:12" x14ac:dyDescent="0.2">
      <c r="A52" s="28" t="str">
        <f>IF(Values_Entered,A51+1,"")</f>
        <v/>
      </c>
      <c r="B52" s="29" t="str">
        <f t="shared" si="0"/>
        <v/>
      </c>
      <c r="C52" s="30" t="str">
        <f t="shared" si="4"/>
        <v/>
      </c>
      <c r="D52" s="30" t="str">
        <f t="shared" si="7"/>
        <v/>
      </c>
      <c r="E52" s="31" t="e">
        <f t="shared" si="1"/>
        <v>#VALUE!</v>
      </c>
      <c r="F52" s="30" t="e">
        <f t="shared" si="2"/>
        <v>#VALUE!</v>
      </c>
      <c r="G52" s="30" t="str">
        <f t="shared" si="5"/>
        <v/>
      </c>
      <c r="H52" s="30" t="str">
        <f t="shared" si="6"/>
        <v/>
      </c>
      <c r="I52" s="30" t="e">
        <f t="shared" si="3"/>
        <v>#VALUE!</v>
      </c>
      <c r="J52" s="30">
        <f>SUM($H$14:$H52)</f>
        <v>0</v>
      </c>
      <c r="K52" s="25"/>
      <c r="L52" s="25"/>
    </row>
    <row r="53" spans="1:12" x14ac:dyDescent="0.2">
      <c r="A53" s="28" t="str">
        <f>IF(Values_Entered,A52+1,"")</f>
        <v/>
      </c>
      <c r="B53" s="29" t="str">
        <f t="shared" si="0"/>
        <v/>
      </c>
      <c r="C53" s="30" t="str">
        <f t="shared" si="4"/>
        <v/>
      </c>
      <c r="D53" s="30" t="str">
        <f t="shared" si="7"/>
        <v/>
      </c>
      <c r="E53" s="31" t="e">
        <f t="shared" si="1"/>
        <v>#VALUE!</v>
      </c>
      <c r="F53" s="30" t="e">
        <f t="shared" si="2"/>
        <v>#VALUE!</v>
      </c>
      <c r="G53" s="30" t="str">
        <f t="shared" si="5"/>
        <v/>
      </c>
      <c r="H53" s="30" t="str">
        <f t="shared" si="6"/>
        <v/>
      </c>
      <c r="I53" s="30" t="e">
        <f t="shared" si="3"/>
        <v>#VALUE!</v>
      </c>
      <c r="J53" s="30">
        <f>SUM($H$14:$H53)</f>
        <v>0</v>
      </c>
      <c r="K53" s="25"/>
      <c r="L53" s="25"/>
    </row>
    <row r="54" spans="1:12" x14ac:dyDescent="0.2">
      <c r="A54" s="28" t="str">
        <f>IF(Values_Entered,A53+1,"")</f>
        <v/>
      </c>
      <c r="B54" s="29" t="str">
        <f t="shared" si="0"/>
        <v/>
      </c>
      <c r="C54" s="30" t="str">
        <f t="shared" si="4"/>
        <v/>
      </c>
      <c r="D54" s="30" t="str">
        <f t="shared" si="7"/>
        <v/>
      </c>
      <c r="E54" s="31" t="e">
        <f t="shared" si="1"/>
        <v>#VALUE!</v>
      </c>
      <c r="F54" s="30" t="e">
        <f t="shared" si="2"/>
        <v>#VALUE!</v>
      </c>
      <c r="G54" s="30" t="str">
        <f t="shared" si="5"/>
        <v/>
      </c>
      <c r="H54" s="30" t="str">
        <f t="shared" si="6"/>
        <v/>
      </c>
      <c r="I54" s="30" t="e">
        <f t="shared" si="3"/>
        <v>#VALUE!</v>
      </c>
      <c r="J54" s="30">
        <f>SUM($H$14:$H54)</f>
        <v>0</v>
      </c>
      <c r="K54" s="25"/>
      <c r="L54" s="25"/>
    </row>
    <row r="55" spans="1:12" x14ac:dyDescent="0.2">
      <c r="A55" s="28" t="str">
        <f>IF(Values_Entered,A54+1,"")</f>
        <v/>
      </c>
      <c r="B55" s="29" t="str">
        <f t="shared" si="0"/>
        <v/>
      </c>
      <c r="C55" s="30" t="str">
        <f t="shared" si="4"/>
        <v/>
      </c>
      <c r="D55" s="30" t="str">
        <f t="shared" si="7"/>
        <v/>
      </c>
      <c r="E55" s="31" t="e">
        <f t="shared" si="1"/>
        <v>#VALUE!</v>
      </c>
      <c r="F55" s="30" t="e">
        <f t="shared" si="2"/>
        <v>#VALUE!</v>
      </c>
      <c r="G55" s="30" t="str">
        <f t="shared" si="5"/>
        <v/>
      </c>
      <c r="H55" s="30" t="str">
        <f t="shared" si="6"/>
        <v/>
      </c>
      <c r="I55" s="30" t="e">
        <f t="shared" si="3"/>
        <v>#VALUE!</v>
      </c>
      <c r="J55" s="30">
        <f>SUM($H$14:$H55)</f>
        <v>0</v>
      </c>
      <c r="K55" s="25"/>
      <c r="L55" s="25"/>
    </row>
    <row r="56" spans="1:12" x14ac:dyDescent="0.2">
      <c r="A56" s="28" t="str">
        <f>IF(Values_Entered,A55+1,"")</f>
        <v/>
      </c>
      <c r="B56" s="29" t="str">
        <f t="shared" si="0"/>
        <v/>
      </c>
      <c r="C56" s="30" t="str">
        <f t="shared" si="4"/>
        <v/>
      </c>
      <c r="D56" s="30" t="str">
        <f t="shared" si="7"/>
        <v/>
      </c>
      <c r="E56" s="31" t="e">
        <f t="shared" si="1"/>
        <v>#VALUE!</v>
      </c>
      <c r="F56" s="30" t="e">
        <f t="shared" si="2"/>
        <v>#VALUE!</v>
      </c>
      <c r="G56" s="30" t="str">
        <f t="shared" si="5"/>
        <v/>
      </c>
      <c r="H56" s="30" t="str">
        <f t="shared" si="6"/>
        <v/>
      </c>
      <c r="I56" s="30" t="e">
        <f t="shared" si="3"/>
        <v>#VALUE!</v>
      </c>
      <c r="J56" s="30">
        <f>SUM($H$14:$H56)</f>
        <v>0</v>
      </c>
      <c r="K56" s="25"/>
      <c r="L56" s="25"/>
    </row>
    <row r="57" spans="1:12" x14ac:dyDescent="0.2">
      <c r="A57" s="28" t="str">
        <f>IF(Values_Entered,A56+1,"")</f>
        <v/>
      </c>
      <c r="B57" s="29" t="str">
        <f t="shared" si="0"/>
        <v/>
      </c>
      <c r="C57" s="30" t="str">
        <f t="shared" si="4"/>
        <v/>
      </c>
      <c r="D57" s="30" t="str">
        <f t="shared" si="7"/>
        <v/>
      </c>
      <c r="E57" s="31" t="e">
        <f t="shared" si="1"/>
        <v>#VALUE!</v>
      </c>
      <c r="F57" s="30" t="e">
        <f t="shared" si="2"/>
        <v>#VALUE!</v>
      </c>
      <c r="G57" s="30" t="str">
        <f t="shared" si="5"/>
        <v/>
      </c>
      <c r="H57" s="30" t="str">
        <f t="shared" si="6"/>
        <v/>
      </c>
      <c r="I57" s="30" t="e">
        <f t="shared" si="3"/>
        <v>#VALUE!</v>
      </c>
      <c r="J57" s="30">
        <f>SUM($H$14:$H57)</f>
        <v>0</v>
      </c>
      <c r="K57" s="25"/>
      <c r="L57" s="25"/>
    </row>
    <row r="58" spans="1:12" x14ac:dyDescent="0.2">
      <c r="A58" s="28" t="str">
        <f>IF(Values_Entered,A57+1,"")</f>
        <v/>
      </c>
      <c r="B58" s="29" t="str">
        <f t="shared" si="0"/>
        <v/>
      </c>
      <c r="C58" s="30" t="str">
        <f t="shared" si="4"/>
        <v/>
      </c>
      <c r="D58" s="30" t="str">
        <f t="shared" si="7"/>
        <v/>
      </c>
      <c r="E58" s="31" t="e">
        <f t="shared" si="1"/>
        <v>#VALUE!</v>
      </c>
      <c r="F58" s="30" t="e">
        <f t="shared" si="2"/>
        <v>#VALUE!</v>
      </c>
      <c r="G58" s="30" t="str">
        <f t="shared" si="5"/>
        <v/>
      </c>
      <c r="H58" s="30" t="str">
        <f t="shared" si="6"/>
        <v/>
      </c>
      <c r="I58" s="30" t="e">
        <f t="shared" si="3"/>
        <v>#VALUE!</v>
      </c>
      <c r="J58" s="30">
        <f>SUM($H$14:$H58)</f>
        <v>0</v>
      </c>
      <c r="K58" s="25"/>
      <c r="L58" s="25"/>
    </row>
    <row r="59" spans="1:12" x14ac:dyDescent="0.2">
      <c r="A59" s="28" t="str">
        <f>IF(Values_Entered,A58+1,"")</f>
        <v/>
      </c>
      <c r="B59" s="29" t="str">
        <f t="shared" si="0"/>
        <v/>
      </c>
      <c r="C59" s="30" t="str">
        <f t="shared" si="4"/>
        <v/>
      </c>
      <c r="D59" s="30" t="str">
        <f t="shared" si="7"/>
        <v/>
      </c>
      <c r="E59" s="31" t="e">
        <f t="shared" si="1"/>
        <v>#VALUE!</v>
      </c>
      <c r="F59" s="30" t="e">
        <f t="shared" si="2"/>
        <v>#VALUE!</v>
      </c>
      <c r="G59" s="30" t="str">
        <f t="shared" si="5"/>
        <v/>
      </c>
      <c r="H59" s="30" t="str">
        <f t="shared" si="6"/>
        <v/>
      </c>
      <c r="I59" s="30" t="e">
        <f t="shared" si="3"/>
        <v>#VALUE!</v>
      </c>
      <c r="J59" s="30">
        <f>SUM($H$14:$H59)</f>
        <v>0</v>
      </c>
      <c r="K59" s="25"/>
      <c r="L59" s="25"/>
    </row>
    <row r="60" spans="1:12" x14ac:dyDescent="0.2">
      <c r="A60" s="28" t="str">
        <f>IF(Values_Entered,A59+1,"")</f>
        <v/>
      </c>
      <c r="B60" s="29" t="str">
        <f t="shared" si="0"/>
        <v/>
      </c>
      <c r="C60" s="30" t="str">
        <f t="shared" si="4"/>
        <v/>
      </c>
      <c r="D60" s="30" t="str">
        <f t="shared" si="7"/>
        <v/>
      </c>
      <c r="E60" s="31" t="e">
        <f t="shared" si="1"/>
        <v>#VALUE!</v>
      </c>
      <c r="F60" s="30" t="e">
        <f t="shared" si="2"/>
        <v>#VALUE!</v>
      </c>
      <c r="G60" s="30" t="str">
        <f t="shared" si="5"/>
        <v/>
      </c>
      <c r="H60" s="30" t="str">
        <f t="shared" si="6"/>
        <v/>
      </c>
      <c r="I60" s="30" t="e">
        <f t="shared" si="3"/>
        <v>#VALUE!</v>
      </c>
      <c r="J60" s="30">
        <f>SUM($H$14:$H60)</f>
        <v>0</v>
      </c>
      <c r="K60" s="25"/>
      <c r="L60" s="25"/>
    </row>
    <row r="61" spans="1:12" x14ac:dyDescent="0.2">
      <c r="A61" s="28" t="str">
        <f>IF(Values_Entered,A60+1,"")</f>
        <v/>
      </c>
      <c r="B61" s="29" t="str">
        <f t="shared" si="0"/>
        <v/>
      </c>
      <c r="C61" s="30" t="str">
        <f t="shared" si="4"/>
        <v/>
      </c>
      <c r="D61" s="30" t="str">
        <f t="shared" si="7"/>
        <v/>
      </c>
      <c r="E61" s="31" t="e">
        <f t="shared" si="1"/>
        <v>#VALUE!</v>
      </c>
      <c r="F61" s="30" t="e">
        <f t="shared" si="2"/>
        <v>#VALUE!</v>
      </c>
      <c r="G61" s="30" t="str">
        <f t="shared" si="5"/>
        <v/>
      </c>
      <c r="H61" s="30" t="str">
        <f t="shared" si="6"/>
        <v/>
      </c>
      <c r="I61" s="30" t="e">
        <f t="shared" si="3"/>
        <v>#VALUE!</v>
      </c>
      <c r="J61" s="30">
        <f>SUM($H$14:$H61)</f>
        <v>0</v>
      </c>
      <c r="K61" s="25"/>
      <c r="L61" s="25"/>
    </row>
    <row r="62" spans="1:12" x14ac:dyDescent="0.2">
      <c r="A62" s="28" t="str">
        <f>IF(Values_Entered,A61+1,"")</f>
        <v/>
      </c>
      <c r="B62" s="29" t="str">
        <f t="shared" si="0"/>
        <v/>
      </c>
      <c r="C62" s="30" t="str">
        <f t="shared" si="4"/>
        <v/>
      </c>
      <c r="D62" s="30" t="str">
        <f t="shared" si="7"/>
        <v/>
      </c>
      <c r="E62" s="31" t="e">
        <f t="shared" si="1"/>
        <v>#VALUE!</v>
      </c>
      <c r="F62" s="30" t="e">
        <f t="shared" si="2"/>
        <v>#VALUE!</v>
      </c>
      <c r="G62" s="30" t="str">
        <f t="shared" si="5"/>
        <v/>
      </c>
      <c r="H62" s="30" t="str">
        <f t="shared" si="6"/>
        <v/>
      </c>
      <c r="I62" s="30" t="e">
        <f t="shared" si="3"/>
        <v>#VALUE!</v>
      </c>
      <c r="J62" s="30">
        <f>SUM($H$14:$H62)</f>
        <v>0</v>
      </c>
      <c r="K62" s="25"/>
      <c r="L62" s="25"/>
    </row>
    <row r="63" spans="1:12" x14ac:dyDescent="0.2">
      <c r="A63" s="28" t="str">
        <f>IF(Values_Entered,A62+1,"")</f>
        <v/>
      </c>
      <c r="B63" s="29" t="str">
        <f t="shared" si="0"/>
        <v/>
      </c>
      <c r="C63" s="30" t="str">
        <f t="shared" si="4"/>
        <v/>
      </c>
      <c r="D63" s="30" t="str">
        <f t="shared" si="7"/>
        <v/>
      </c>
      <c r="E63" s="31" t="e">
        <f t="shared" si="1"/>
        <v>#VALUE!</v>
      </c>
      <c r="F63" s="30" t="e">
        <f t="shared" si="2"/>
        <v>#VALUE!</v>
      </c>
      <c r="G63" s="30" t="str">
        <f t="shared" si="5"/>
        <v/>
      </c>
      <c r="H63" s="30" t="str">
        <f t="shared" si="6"/>
        <v/>
      </c>
      <c r="I63" s="30" t="e">
        <f t="shared" si="3"/>
        <v>#VALUE!</v>
      </c>
      <c r="J63" s="30">
        <f>SUM($H$14:$H63)</f>
        <v>0</v>
      </c>
      <c r="K63" s="25"/>
      <c r="L63" s="25"/>
    </row>
    <row r="64" spans="1:12" x14ac:dyDescent="0.2">
      <c r="A64" s="28" t="str">
        <f>IF(Values_Entered,A63+1,"")</f>
        <v/>
      </c>
      <c r="B64" s="29" t="str">
        <f t="shared" si="0"/>
        <v/>
      </c>
      <c r="C64" s="30" t="str">
        <f t="shared" si="4"/>
        <v/>
      </c>
      <c r="D64" s="30" t="str">
        <f t="shared" si="7"/>
        <v/>
      </c>
      <c r="E64" s="31" t="e">
        <f t="shared" si="1"/>
        <v>#VALUE!</v>
      </c>
      <c r="F64" s="30" t="e">
        <f t="shared" si="2"/>
        <v>#VALUE!</v>
      </c>
      <c r="G64" s="30" t="str">
        <f t="shared" si="5"/>
        <v/>
      </c>
      <c r="H64" s="30" t="str">
        <f t="shared" si="6"/>
        <v/>
      </c>
      <c r="I64" s="30" t="e">
        <f t="shared" si="3"/>
        <v>#VALUE!</v>
      </c>
      <c r="J64" s="30">
        <f>SUM($H$14:$H64)</f>
        <v>0</v>
      </c>
      <c r="K64" s="25"/>
      <c r="L64" s="25"/>
    </row>
    <row r="65" spans="1:12" x14ac:dyDescent="0.2">
      <c r="A65" s="28" t="str">
        <f>IF(Values_Entered,A64+1,"")</f>
        <v/>
      </c>
      <c r="B65" s="29" t="str">
        <f t="shared" si="0"/>
        <v/>
      </c>
      <c r="C65" s="30" t="str">
        <f t="shared" si="4"/>
        <v/>
      </c>
      <c r="D65" s="30" t="str">
        <f t="shared" si="7"/>
        <v/>
      </c>
      <c r="E65" s="31" t="e">
        <f t="shared" si="1"/>
        <v>#VALUE!</v>
      </c>
      <c r="F65" s="30" t="e">
        <f t="shared" si="2"/>
        <v>#VALUE!</v>
      </c>
      <c r="G65" s="30" t="str">
        <f t="shared" si="5"/>
        <v/>
      </c>
      <c r="H65" s="30" t="str">
        <f t="shared" si="6"/>
        <v/>
      </c>
      <c r="I65" s="30" t="e">
        <f t="shared" si="3"/>
        <v>#VALUE!</v>
      </c>
      <c r="J65" s="30">
        <f>SUM($H$14:$H65)</f>
        <v>0</v>
      </c>
      <c r="K65" s="25"/>
      <c r="L65" s="25"/>
    </row>
    <row r="66" spans="1:12" x14ac:dyDescent="0.2">
      <c r="A66" s="28" t="str">
        <f>IF(Values_Entered,A65+1,"")</f>
        <v/>
      </c>
      <c r="B66" s="29" t="str">
        <f t="shared" si="0"/>
        <v/>
      </c>
      <c r="C66" s="30" t="str">
        <f t="shared" si="4"/>
        <v/>
      </c>
      <c r="D66" s="30" t="str">
        <f t="shared" si="7"/>
        <v/>
      </c>
      <c r="E66" s="31" t="e">
        <f t="shared" si="1"/>
        <v>#VALUE!</v>
      </c>
      <c r="F66" s="30" t="e">
        <f t="shared" si="2"/>
        <v>#VALUE!</v>
      </c>
      <c r="G66" s="30" t="str">
        <f t="shared" si="5"/>
        <v/>
      </c>
      <c r="H66" s="30" t="str">
        <f t="shared" si="6"/>
        <v/>
      </c>
      <c r="I66" s="30" t="e">
        <f t="shared" si="3"/>
        <v>#VALUE!</v>
      </c>
      <c r="J66" s="30">
        <f>SUM($H$14:$H66)</f>
        <v>0</v>
      </c>
      <c r="K66" s="25"/>
      <c r="L66" s="25"/>
    </row>
    <row r="67" spans="1:12" x14ac:dyDescent="0.2">
      <c r="A67" s="28" t="str">
        <f>IF(Values_Entered,A66+1,"")</f>
        <v/>
      </c>
      <c r="B67" s="29" t="str">
        <f t="shared" si="0"/>
        <v/>
      </c>
      <c r="C67" s="30" t="str">
        <f t="shared" si="4"/>
        <v/>
      </c>
      <c r="D67" s="30" t="str">
        <f t="shared" si="7"/>
        <v/>
      </c>
      <c r="E67" s="31" t="e">
        <f t="shared" si="1"/>
        <v>#VALUE!</v>
      </c>
      <c r="F67" s="30" t="e">
        <f t="shared" si="2"/>
        <v>#VALUE!</v>
      </c>
      <c r="G67" s="30" t="str">
        <f t="shared" si="5"/>
        <v/>
      </c>
      <c r="H67" s="30" t="str">
        <f t="shared" si="6"/>
        <v/>
      </c>
      <c r="I67" s="30" t="e">
        <f t="shared" si="3"/>
        <v>#VALUE!</v>
      </c>
      <c r="J67" s="30">
        <f>SUM($H$14:$H67)</f>
        <v>0</v>
      </c>
      <c r="K67" s="25"/>
      <c r="L67" s="25"/>
    </row>
    <row r="68" spans="1:12" x14ac:dyDescent="0.2">
      <c r="A68" s="28" t="str">
        <f>IF(Values_Entered,A67+1,"")</f>
        <v/>
      </c>
      <c r="B68" s="29" t="str">
        <f t="shared" si="0"/>
        <v/>
      </c>
      <c r="C68" s="30" t="str">
        <f t="shared" si="4"/>
        <v/>
      </c>
      <c r="D68" s="30" t="str">
        <f t="shared" si="7"/>
        <v/>
      </c>
      <c r="E68" s="31" t="e">
        <f t="shared" si="1"/>
        <v>#VALUE!</v>
      </c>
      <c r="F68" s="30" t="e">
        <f t="shared" si="2"/>
        <v>#VALUE!</v>
      </c>
      <c r="G68" s="30" t="str">
        <f t="shared" si="5"/>
        <v/>
      </c>
      <c r="H68" s="30" t="str">
        <f t="shared" si="6"/>
        <v/>
      </c>
      <c r="I68" s="30" t="e">
        <f t="shared" si="3"/>
        <v>#VALUE!</v>
      </c>
      <c r="J68" s="30">
        <f>SUM($H$14:$H68)</f>
        <v>0</v>
      </c>
      <c r="K68" s="25"/>
      <c r="L68" s="25"/>
    </row>
    <row r="69" spans="1:12" x14ac:dyDescent="0.2">
      <c r="A69" s="28" t="str">
        <f>IF(Values_Entered,A68+1,"")</f>
        <v/>
      </c>
      <c r="B69" s="29" t="str">
        <f t="shared" si="0"/>
        <v/>
      </c>
      <c r="C69" s="30" t="str">
        <f t="shared" si="4"/>
        <v/>
      </c>
      <c r="D69" s="30" t="str">
        <f t="shared" si="7"/>
        <v/>
      </c>
      <c r="E69" s="31" t="e">
        <f t="shared" si="1"/>
        <v>#VALUE!</v>
      </c>
      <c r="F69" s="30" t="e">
        <f t="shared" si="2"/>
        <v>#VALUE!</v>
      </c>
      <c r="G69" s="30" t="str">
        <f t="shared" si="5"/>
        <v/>
      </c>
      <c r="H69" s="30" t="str">
        <f t="shared" si="6"/>
        <v/>
      </c>
      <c r="I69" s="30" t="e">
        <f t="shared" si="3"/>
        <v>#VALUE!</v>
      </c>
      <c r="J69" s="30">
        <f>SUM($H$14:$H69)</f>
        <v>0</v>
      </c>
      <c r="K69" s="25"/>
      <c r="L69" s="25"/>
    </row>
    <row r="70" spans="1:12" x14ac:dyDescent="0.2">
      <c r="A70" s="28" t="str">
        <f>IF(Values_Entered,A69+1,"")</f>
        <v/>
      </c>
      <c r="B70" s="29" t="str">
        <f t="shared" si="0"/>
        <v/>
      </c>
      <c r="C70" s="30" t="str">
        <f t="shared" si="4"/>
        <v/>
      </c>
      <c r="D70" s="30" t="str">
        <f t="shared" si="7"/>
        <v/>
      </c>
      <c r="E70" s="31" t="e">
        <f t="shared" si="1"/>
        <v>#VALUE!</v>
      </c>
      <c r="F70" s="30" t="e">
        <f t="shared" si="2"/>
        <v>#VALUE!</v>
      </c>
      <c r="G70" s="30" t="str">
        <f t="shared" si="5"/>
        <v/>
      </c>
      <c r="H70" s="30" t="str">
        <f t="shared" si="6"/>
        <v/>
      </c>
      <c r="I70" s="30" t="e">
        <f t="shared" si="3"/>
        <v>#VALUE!</v>
      </c>
      <c r="J70" s="30">
        <f>SUM($H$14:$H70)</f>
        <v>0</v>
      </c>
      <c r="K70" s="25"/>
      <c r="L70" s="25"/>
    </row>
    <row r="71" spans="1:12" x14ac:dyDescent="0.2">
      <c r="A71" s="28" t="str">
        <f>IF(Values_Entered,A70+1,"")</f>
        <v/>
      </c>
      <c r="B71" s="29" t="str">
        <f t="shared" si="0"/>
        <v/>
      </c>
      <c r="C71" s="30" t="str">
        <f t="shared" si="4"/>
        <v/>
      </c>
      <c r="D71" s="30" t="str">
        <f t="shared" si="7"/>
        <v/>
      </c>
      <c r="E71" s="31" t="e">
        <f t="shared" si="1"/>
        <v>#VALUE!</v>
      </c>
      <c r="F71" s="30" t="e">
        <f t="shared" si="2"/>
        <v>#VALUE!</v>
      </c>
      <c r="G71" s="30" t="str">
        <f t="shared" si="5"/>
        <v/>
      </c>
      <c r="H71" s="30" t="str">
        <f t="shared" si="6"/>
        <v/>
      </c>
      <c r="I71" s="30" t="e">
        <f t="shared" si="3"/>
        <v>#VALUE!</v>
      </c>
      <c r="J71" s="30">
        <f>SUM($H$14:$H71)</f>
        <v>0</v>
      </c>
      <c r="K71" s="25"/>
      <c r="L71" s="25"/>
    </row>
    <row r="72" spans="1:12" x14ac:dyDescent="0.2">
      <c r="A72" s="28" t="str">
        <f>IF(Values_Entered,A71+1,"")</f>
        <v/>
      </c>
      <c r="B72" s="29" t="str">
        <f t="shared" si="0"/>
        <v/>
      </c>
      <c r="C72" s="30" t="str">
        <f t="shared" si="4"/>
        <v/>
      </c>
      <c r="D72" s="30" t="str">
        <f t="shared" si="7"/>
        <v/>
      </c>
      <c r="E72" s="31" t="e">
        <f t="shared" si="1"/>
        <v>#VALUE!</v>
      </c>
      <c r="F72" s="30" t="e">
        <f t="shared" si="2"/>
        <v>#VALUE!</v>
      </c>
      <c r="G72" s="30" t="str">
        <f t="shared" si="5"/>
        <v/>
      </c>
      <c r="H72" s="30" t="str">
        <f t="shared" si="6"/>
        <v/>
      </c>
      <c r="I72" s="30" t="e">
        <f t="shared" si="3"/>
        <v>#VALUE!</v>
      </c>
      <c r="J72" s="30">
        <f>SUM($H$14:$H72)</f>
        <v>0</v>
      </c>
      <c r="K72" s="25"/>
      <c r="L72" s="25"/>
    </row>
    <row r="73" spans="1:12" x14ac:dyDescent="0.2">
      <c r="A73" s="28" t="str">
        <f>IF(Values_Entered,A72+1,"")</f>
        <v/>
      </c>
      <c r="B73" s="29" t="str">
        <f t="shared" si="0"/>
        <v/>
      </c>
      <c r="C73" s="30" t="str">
        <f t="shared" si="4"/>
        <v/>
      </c>
      <c r="D73" s="30" t="str">
        <f t="shared" si="7"/>
        <v/>
      </c>
      <c r="E73" s="31" t="e">
        <f t="shared" si="1"/>
        <v>#VALUE!</v>
      </c>
      <c r="F73" s="30" t="e">
        <f t="shared" si="2"/>
        <v>#VALUE!</v>
      </c>
      <c r="G73" s="30" t="str">
        <f t="shared" si="5"/>
        <v/>
      </c>
      <c r="H73" s="30" t="str">
        <f t="shared" si="6"/>
        <v/>
      </c>
      <c r="I73" s="30" t="e">
        <f t="shared" si="3"/>
        <v>#VALUE!</v>
      </c>
      <c r="J73" s="30">
        <f>SUM($H$14:$H73)</f>
        <v>0</v>
      </c>
      <c r="K73" s="25"/>
      <c r="L73" s="25"/>
    </row>
    <row r="74" spans="1:12" x14ac:dyDescent="0.2">
      <c r="A74" s="28" t="str">
        <f>IF(Values_Entered,A73+1,"")</f>
        <v/>
      </c>
      <c r="B74" s="29" t="str">
        <f t="shared" si="0"/>
        <v/>
      </c>
      <c r="C74" s="30" t="str">
        <f t="shared" si="4"/>
        <v/>
      </c>
      <c r="D74" s="30" t="str">
        <f t="shared" si="7"/>
        <v/>
      </c>
      <c r="E74" s="31" t="e">
        <f t="shared" si="1"/>
        <v>#VALUE!</v>
      </c>
      <c r="F74" s="30" t="e">
        <f t="shared" si="2"/>
        <v>#VALUE!</v>
      </c>
      <c r="G74" s="30" t="str">
        <f t="shared" si="5"/>
        <v/>
      </c>
      <c r="H74" s="30" t="str">
        <f t="shared" si="6"/>
        <v/>
      </c>
      <c r="I74" s="30" t="e">
        <f t="shared" si="3"/>
        <v>#VALUE!</v>
      </c>
      <c r="J74" s="30">
        <f>SUM($H$14:$H74)</f>
        <v>0</v>
      </c>
      <c r="K74" s="25"/>
      <c r="L74" s="25"/>
    </row>
    <row r="75" spans="1:12" x14ac:dyDescent="0.2">
      <c r="A75" s="28" t="str">
        <f>IF(Values_Entered,A74+1,"")</f>
        <v/>
      </c>
      <c r="B75" s="29" t="str">
        <f t="shared" si="0"/>
        <v/>
      </c>
      <c r="C75" s="30" t="str">
        <f t="shared" si="4"/>
        <v/>
      </c>
      <c r="D75" s="30" t="str">
        <f t="shared" si="7"/>
        <v/>
      </c>
      <c r="E75" s="31" t="e">
        <f t="shared" si="1"/>
        <v>#VALUE!</v>
      </c>
      <c r="F75" s="30" t="e">
        <f t="shared" si="2"/>
        <v>#VALUE!</v>
      </c>
      <c r="G75" s="30" t="str">
        <f t="shared" si="5"/>
        <v/>
      </c>
      <c r="H75" s="30" t="str">
        <f t="shared" si="6"/>
        <v/>
      </c>
      <c r="I75" s="30" t="e">
        <f t="shared" si="3"/>
        <v>#VALUE!</v>
      </c>
      <c r="J75" s="30">
        <f>SUM($H$14:$H75)</f>
        <v>0</v>
      </c>
      <c r="K75" s="25"/>
      <c r="L75" s="25"/>
    </row>
    <row r="76" spans="1:12" x14ac:dyDescent="0.2">
      <c r="A76" s="28" t="str">
        <f>IF(Values_Entered,A75+1,"")</f>
        <v/>
      </c>
      <c r="B76" s="29" t="str">
        <f t="shared" si="0"/>
        <v/>
      </c>
      <c r="C76" s="30" t="str">
        <f t="shared" si="4"/>
        <v/>
      </c>
      <c r="D76" s="30" t="str">
        <f t="shared" si="7"/>
        <v/>
      </c>
      <c r="E76" s="31" t="e">
        <f t="shared" si="1"/>
        <v>#VALUE!</v>
      </c>
      <c r="F76" s="30" t="e">
        <f t="shared" si="2"/>
        <v>#VALUE!</v>
      </c>
      <c r="G76" s="30" t="str">
        <f t="shared" si="5"/>
        <v/>
      </c>
      <c r="H76" s="30" t="str">
        <f t="shared" si="6"/>
        <v/>
      </c>
      <c r="I76" s="30" t="e">
        <f t="shared" si="3"/>
        <v>#VALUE!</v>
      </c>
      <c r="J76" s="30">
        <f>SUM($H$14:$H76)</f>
        <v>0</v>
      </c>
      <c r="K76" s="25"/>
      <c r="L76" s="25"/>
    </row>
    <row r="77" spans="1:12" x14ac:dyDescent="0.2">
      <c r="A77" s="28" t="str">
        <f>IF(Values_Entered,A76+1,"")</f>
        <v/>
      </c>
      <c r="B77" s="29" t="str">
        <f t="shared" si="0"/>
        <v/>
      </c>
      <c r="C77" s="30" t="str">
        <f t="shared" si="4"/>
        <v/>
      </c>
      <c r="D77" s="30" t="str">
        <f t="shared" si="7"/>
        <v/>
      </c>
      <c r="E77" s="31" t="e">
        <f t="shared" si="1"/>
        <v>#VALUE!</v>
      </c>
      <c r="F77" s="30" t="e">
        <f t="shared" si="2"/>
        <v>#VALUE!</v>
      </c>
      <c r="G77" s="30" t="str">
        <f t="shared" si="5"/>
        <v/>
      </c>
      <c r="H77" s="30" t="str">
        <f t="shared" si="6"/>
        <v/>
      </c>
      <c r="I77" s="30" t="e">
        <f t="shared" si="3"/>
        <v>#VALUE!</v>
      </c>
      <c r="J77" s="30">
        <f>SUM($H$14:$H77)</f>
        <v>0</v>
      </c>
      <c r="K77" s="25"/>
      <c r="L77" s="25"/>
    </row>
    <row r="78" spans="1:12" x14ac:dyDescent="0.2">
      <c r="A78" s="28" t="str">
        <f>IF(Values_Entered,A77+1,"")</f>
        <v/>
      </c>
      <c r="B78" s="29" t="str">
        <f t="shared" ref="B78:B141" si="8">IF(Pay_Num&lt;&gt;"",DATE(YEAR(Loan_Start),MONTH(Loan_Start)+(Pay_Num)*12/Num_Pmt_Per_Year,DAY(Loan_Start)),"")</f>
        <v/>
      </c>
      <c r="C78" s="30" t="str">
        <f t="shared" si="4"/>
        <v/>
      </c>
      <c r="D78" s="30" t="str">
        <f t="shared" si="7"/>
        <v/>
      </c>
      <c r="E78" s="31" t="e">
        <f t="shared" ref="E78:E141" si="9">IF(AND(Pay_Num&lt;&gt;"",Sched_Pay+Scheduled_Extra_Payments&lt;Beg_Bal),Scheduled_Extra_Payments,IF(AND(Pay_Num&lt;&gt;"",Beg_Bal-Sched_Pay&gt;0),Beg_Bal-Sched_Pay,IF(Pay_Num&lt;&gt;"",0,"")))</f>
        <v>#VALUE!</v>
      </c>
      <c r="F78" s="30" t="e">
        <f t="shared" ref="F78:F141" si="10">IF(AND(Pay_Num&lt;&gt;"",Sched_Pay+Extra_Pay&lt;Beg_Bal),Sched_Pay+Extra_Pay,IF(Pay_Num&lt;&gt;"",Beg_Bal,""))</f>
        <v>#VALUE!</v>
      </c>
      <c r="G78" s="30" t="str">
        <f t="shared" si="5"/>
        <v/>
      </c>
      <c r="H78" s="30" t="str">
        <f t="shared" si="6"/>
        <v/>
      </c>
      <c r="I78" s="30" t="e">
        <f t="shared" ref="I78:I141" si="11">IF(AND(Pay_Num&lt;&gt;"",Sched_Pay+Extra_Pay&lt;Beg_Bal),Beg_Bal-Princ,IF(Pay_Num&lt;&gt;"",0,""))</f>
        <v>#VALUE!</v>
      </c>
      <c r="J78" s="30">
        <f>SUM($H$14:$H78)</f>
        <v>0</v>
      </c>
      <c r="K78" s="25"/>
      <c r="L78" s="25"/>
    </row>
    <row r="79" spans="1:12" x14ac:dyDescent="0.2">
      <c r="A79" s="28" t="str">
        <f>IF(Values_Entered,A78+1,"")</f>
        <v/>
      </c>
      <c r="B79" s="29" t="str">
        <f t="shared" si="8"/>
        <v/>
      </c>
      <c r="C79" s="30" t="str">
        <f t="shared" ref="C79:C142" si="12">IF(Pay_Num&lt;&gt;"",I78,"")</f>
        <v/>
      </c>
      <c r="D79" s="30" t="str">
        <f t="shared" si="7"/>
        <v/>
      </c>
      <c r="E79" s="31" t="e">
        <f t="shared" si="9"/>
        <v>#VALUE!</v>
      </c>
      <c r="F79" s="30" t="e">
        <f t="shared" si="10"/>
        <v>#VALUE!</v>
      </c>
      <c r="G79" s="30" t="str">
        <f t="shared" ref="G79:G142" si="13">IF(Pay_Num&lt;&gt;"",Total_Pay-Int,"")</f>
        <v/>
      </c>
      <c r="H79" s="30" t="str">
        <f t="shared" ref="H79:H142" si="14">IF(Pay_Num&lt;&gt;"",Beg_Bal*Interest_Rate/Num_Pmt_Per_Year,"")</f>
        <v/>
      </c>
      <c r="I79" s="30" t="e">
        <f t="shared" si="11"/>
        <v>#VALUE!</v>
      </c>
      <c r="J79" s="30">
        <f>SUM($H$14:$H79)</f>
        <v>0</v>
      </c>
      <c r="K79" s="25"/>
      <c r="L79" s="25"/>
    </row>
    <row r="80" spans="1:12" x14ac:dyDescent="0.2">
      <c r="A80" s="28" t="str">
        <f>IF(Values_Entered,A79+1,"")</f>
        <v/>
      </c>
      <c r="B80" s="29" t="str">
        <f t="shared" si="8"/>
        <v/>
      </c>
      <c r="C80" s="30" t="str">
        <f t="shared" si="12"/>
        <v/>
      </c>
      <c r="D80" s="30" t="str">
        <f t="shared" ref="D80:D143" si="15">IF(Pay_Num&lt;&gt;"",Scheduled_Monthly_Payment,"")</f>
        <v/>
      </c>
      <c r="E80" s="31" t="e">
        <f t="shared" si="9"/>
        <v>#VALUE!</v>
      </c>
      <c r="F80" s="30" t="e">
        <f t="shared" si="10"/>
        <v>#VALUE!</v>
      </c>
      <c r="G80" s="30" t="str">
        <f t="shared" si="13"/>
        <v/>
      </c>
      <c r="H80" s="30" t="str">
        <f t="shared" si="14"/>
        <v/>
      </c>
      <c r="I80" s="30" t="e">
        <f t="shared" si="11"/>
        <v>#VALUE!</v>
      </c>
      <c r="J80" s="30">
        <f>SUM($H$14:$H80)</f>
        <v>0</v>
      </c>
      <c r="K80" s="25"/>
      <c r="L80" s="25"/>
    </row>
    <row r="81" spans="1:12" x14ac:dyDescent="0.2">
      <c r="A81" s="28" t="str">
        <f>IF(Values_Entered,A80+1,"")</f>
        <v/>
      </c>
      <c r="B81" s="29" t="str">
        <f t="shared" si="8"/>
        <v/>
      </c>
      <c r="C81" s="30" t="str">
        <f t="shared" si="12"/>
        <v/>
      </c>
      <c r="D81" s="30" t="str">
        <f t="shared" si="15"/>
        <v/>
      </c>
      <c r="E81" s="31" t="e">
        <f t="shared" si="9"/>
        <v>#VALUE!</v>
      </c>
      <c r="F81" s="30" t="e">
        <f t="shared" si="10"/>
        <v>#VALUE!</v>
      </c>
      <c r="G81" s="30" t="str">
        <f t="shared" si="13"/>
        <v/>
      </c>
      <c r="H81" s="30" t="str">
        <f t="shared" si="14"/>
        <v/>
      </c>
      <c r="I81" s="30" t="e">
        <f t="shared" si="11"/>
        <v>#VALUE!</v>
      </c>
      <c r="J81" s="30">
        <f>SUM($H$14:$H81)</f>
        <v>0</v>
      </c>
      <c r="K81" s="25"/>
      <c r="L81" s="25"/>
    </row>
    <row r="82" spans="1:12" x14ac:dyDescent="0.2">
      <c r="A82" s="28" t="str">
        <f>IF(Values_Entered,A81+1,"")</f>
        <v/>
      </c>
      <c r="B82" s="29" t="str">
        <f t="shared" si="8"/>
        <v/>
      </c>
      <c r="C82" s="30" t="str">
        <f t="shared" si="12"/>
        <v/>
      </c>
      <c r="D82" s="30" t="str">
        <f t="shared" si="15"/>
        <v/>
      </c>
      <c r="E82" s="31" t="e">
        <f t="shared" si="9"/>
        <v>#VALUE!</v>
      </c>
      <c r="F82" s="30" t="e">
        <f t="shared" si="10"/>
        <v>#VALUE!</v>
      </c>
      <c r="G82" s="30" t="str">
        <f t="shared" si="13"/>
        <v/>
      </c>
      <c r="H82" s="30" t="str">
        <f t="shared" si="14"/>
        <v/>
      </c>
      <c r="I82" s="30" t="e">
        <f t="shared" si="11"/>
        <v>#VALUE!</v>
      </c>
      <c r="J82" s="30">
        <f>SUM($H$14:$H82)</f>
        <v>0</v>
      </c>
      <c r="K82" s="25"/>
      <c r="L82" s="25"/>
    </row>
    <row r="83" spans="1:12" x14ac:dyDescent="0.2">
      <c r="A83" s="28" t="str">
        <f>IF(Values_Entered,A82+1,"")</f>
        <v/>
      </c>
      <c r="B83" s="29" t="str">
        <f t="shared" si="8"/>
        <v/>
      </c>
      <c r="C83" s="30" t="str">
        <f t="shared" si="12"/>
        <v/>
      </c>
      <c r="D83" s="30" t="str">
        <f t="shared" si="15"/>
        <v/>
      </c>
      <c r="E83" s="31" t="e">
        <f t="shared" si="9"/>
        <v>#VALUE!</v>
      </c>
      <c r="F83" s="30" t="e">
        <f t="shared" si="10"/>
        <v>#VALUE!</v>
      </c>
      <c r="G83" s="30" t="str">
        <f t="shared" si="13"/>
        <v/>
      </c>
      <c r="H83" s="30" t="str">
        <f t="shared" si="14"/>
        <v/>
      </c>
      <c r="I83" s="30" t="e">
        <f t="shared" si="11"/>
        <v>#VALUE!</v>
      </c>
      <c r="J83" s="30">
        <f>SUM($H$14:$H83)</f>
        <v>0</v>
      </c>
      <c r="K83" s="25"/>
      <c r="L83" s="25"/>
    </row>
    <row r="84" spans="1:12" x14ac:dyDescent="0.2">
      <c r="A84" s="28" t="str">
        <f>IF(Values_Entered,A83+1,"")</f>
        <v/>
      </c>
      <c r="B84" s="29" t="str">
        <f t="shared" si="8"/>
        <v/>
      </c>
      <c r="C84" s="30" t="str">
        <f t="shared" si="12"/>
        <v/>
      </c>
      <c r="D84" s="30" t="str">
        <f t="shared" si="15"/>
        <v/>
      </c>
      <c r="E84" s="31" t="e">
        <f t="shared" si="9"/>
        <v>#VALUE!</v>
      </c>
      <c r="F84" s="30" t="e">
        <f t="shared" si="10"/>
        <v>#VALUE!</v>
      </c>
      <c r="G84" s="30" t="str">
        <f t="shared" si="13"/>
        <v/>
      </c>
      <c r="H84" s="30" t="str">
        <f t="shared" si="14"/>
        <v/>
      </c>
      <c r="I84" s="30" t="e">
        <f t="shared" si="11"/>
        <v>#VALUE!</v>
      </c>
      <c r="J84" s="30">
        <f>SUM($H$14:$H84)</f>
        <v>0</v>
      </c>
      <c r="K84" s="25"/>
      <c r="L84" s="25"/>
    </row>
    <row r="85" spans="1:12" x14ac:dyDescent="0.2">
      <c r="A85" s="28" t="str">
        <f>IF(Values_Entered,A84+1,"")</f>
        <v/>
      </c>
      <c r="B85" s="29" t="str">
        <f t="shared" si="8"/>
        <v/>
      </c>
      <c r="C85" s="30" t="str">
        <f t="shared" si="12"/>
        <v/>
      </c>
      <c r="D85" s="30" t="str">
        <f t="shared" si="15"/>
        <v/>
      </c>
      <c r="E85" s="31" t="e">
        <f t="shared" si="9"/>
        <v>#VALUE!</v>
      </c>
      <c r="F85" s="30" t="e">
        <f t="shared" si="10"/>
        <v>#VALUE!</v>
      </c>
      <c r="G85" s="30" t="str">
        <f t="shared" si="13"/>
        <v/>
      </c>
      <c r="H85" s="30" t="str">
        <f t="shared" si="14"/>
        <v/>
      </c>
      <c r="I85" s="30" t="e">
        <f t="shared" si="11"/>
        <v>#VALUE!</v>
      </c>
      <c r="J85" s="30">
        <f>SUM($H$14:$H85)</f>
        <v>0</v>
      </c>
      <c r="K85" s="25"/>
      <c r="L85" s="25"/>
    </row>
    <row r="86" spans="1:12" x14ac:dyDescent="0.2">
      <c r="A86" s="28" t="str">
        <f>IF(Values_Entered,A85+1,"")</f>
        <v/>
      </c>
      <c r="B86" s="29" t="str">
        <f t="shared" si="8"/>
        <v/>
      </c>
      <c r="C86" s="30" t="str">
        <f t="shared" si="12"/>
        <v/>
      </c>
      <c r="D86" s="30" t="str">
        <f t="shared" si="15"/>
        <v/>
      </c>
      <c r="E86" s="31" t="e">
        <f t="shared" si="9"/>
        <v>#VALUE!</v>
      </c>
      <c r="F86" s="30" t="e">
        <f t="shared" si="10"/>
        <v>#VALUE!</v>
      </c>
      <c r="G86" s="30" t="str">
        <f t="shared" si="13"/>
        <v/>
      </c>
      <c r="H86" s="30" t="str">
        <f t="shared" si="14"/>
        <v/>
      </c>
      <c r="I86" s="30" t="e">
        <f t="shared" si="11"/>
        <v>#VALUE!</v>
      </c>
      <c r="J86" s="30">
        <f>SUM($H$14:$H86)</f>
        <v>0</v>
      </c>
      <c r="K86" s="25"/>
      <c r="L86" s="25"/>
    </row>
    <row r="87" spans="1:12" x14ac:dyDescent="0.2">
      <c r="A87" s="28" t="str">
        <f>IF(Values_Entered,A86+1,"")</f>
        <v/>
      </c>
      <c r="B87" s="29" t="str">
        <f t="shared" si="8"/>
        <v/>
      </c>
      <c r="C87" s="30" t="str">
        <f t="shared" si="12"/>
        <v/>
      </c>
      <c r="D87" s="30" t="str">
        <f t="shared" si="15"/>
        <v/>
      </c>
      <c r="E87" s="31" t="e">
        <f t="shared" si="9"/>
        <v>#VALUE!</v>
      </c>
      <c r="F87" s="30" t="e">
        <f t="shared" si="10"/>
        <v>#VALUE!</v>
      </c>
      <c r="G87" s="30" t="str">
        <f t="shared" si="13"/>
        <v/>
      </c>
      <c r="H87" s="30" t="str">
        <f t="shared" si="14"/>
        <v/>
      </c>
      <c r="I87" s="30" t="e">
        <f t="shared" si="11"/>
        <v>#VALUE!</v>
      </c>
      <c r="J87" s="30">
        <f>SUM($H$14:$H87)</f>
        <v>0</v>
      </c>
      <c r="K87" s="25"/>
      <c r="L87" s="25"/>
    </row>
    <row r="88" spans="1:12" x14ac:dyDescent="0.2">
      <c r="A88" s="28" t="str">
        <f>IF(Values_Entered,A87+1,"")</f>
        <v/>
      </c>
      <c r="B88" s="29" t="str">
        <f t="shared" si="8"/>
        <v/>
      </c>
      <c r="C88" s="30" t="str">
        <f t="shared" si="12"/>
        <v/>
      </c>
      <c r="D88" s="30" t="str">
        <f t="shared" si="15"/>
        <v/>
      </c>
      <c r="E88" s="31" t="e">
        <f t="shared" si="9"/>
        <v>#VALUE!</v>
      </c>
      <c r="F88" s="30" t="e">
        <f t="shared" si="10"/>
        <v>#VALUE!</v>
      </c>
      <c r="G88" s="30" t="str">
        <f t="shared" si="13"/>
        <v/>
      </c>
      <c r="H88" s="30" t="str">
        <f t="shared" si="14"/>
        <v/>
      </c>
      <c r="I88" s="30" t="e">
        <f t="shared" si="11"/>
        <v>#VALUE!</v>
      </c>
      <c r="J88" s="30">
        <f>SUM($H$14:$H88)</f>
        <v>0</v>
      </c>
      <c r="K88" s="25"/>
      <c r="L88" s="25"/>
    </row>
    <row r="89" spans="1:12" x14ac:dyDescent="0.2">
      <c r="A89" s="28" t="str">
        <f>IF(Values_Entered,A88+1,"")</f>
        <v/>
      </c>
      <c r="B89" s="29" t="str">
        <f t="shared" si="8"/>
        <v/>
      </c>
      <c r="C89" s="30" t="str">
        <f t="shared" si="12"/>
        <v/>
      </c>
      <c r="D89" s="30" t="str">
        <f t="shared" si="15"/>
        <v/>
      </c>
      <c r="E89" s="31" t="e">
        <f t="shared" si="9"/>
        <v>#VALUE!</v>
      </c>
      <c r="F89" s="30" t="e">
        <f t="shared" si="10"/>
        <v>#VALUE!</v>
      </c>
      <c r="G89" s="30" t="str">
        <f t="shared" si="13"/>
        <v/>
      </c>
      <c r="H89" s="30" t="str">
        <f t="shared" si="14"/>
        <v/>
      </c>
      <c r="I89" s="30" t="e">
        <f t="shared" si="11"/>
        <v>#VALUE!</v>
      </c>
      <c r="J89" s="30">
        <f>SUM($H$14:$H89)</f>
        <v>0</v>
      </c>
      <c r="K89" s="25"/>
      <c r="L89" s="25"/>
    </row>
    <row r="90" spans="1:12" x14ac:dyDescent="0.2">
      <c r="A90" s="28" t="str">
        <f>IF(Values_Entered,A89+1,"")</f>
        <v/>
      </c>
      <c r="B90" s="29" t="str">
        <f t="shared" si="8"/>
        <v/>
      </c>
      <c r="C90" s="30" t="str">
        <f t="shared" si="12"/>
        <v/>
      </c>
      <c r="D90" s="30" t="str">
        <f t="shared" si="15"/>
        <v/>
      </c>
      <c r="E90" s="31" t="e">
        <f t="shared" si="9"/>
        <v>#VALUE!</v>
      </c>
      <c r="F90" s="30" t="e">
        <f t="shared" si="10"/>
        <v>#VALUE!</v>
      </c>
      <c r="G90" s="30" t="str">
        <f t="shared" si="13"/>
        <v/>
      </c>
      <c r="H90" s="30" t="str">
        <f t="shared" si="14"/>
        <v/>
      </c>
      <c r="I90" s="30" t="e">
        <f t="shared" si="11"/>
        <v>#VALUE!</v>
      </c>
      <c r="J90" s="30">
        <f>SUM($H$14:$H90)</f>
        <v>0</v>
      </c>
      <c r="K90" s="25"/>
      <c r="L90" s="25"/>
    </row>
    <row r="91" spans="1:12" x14ac:dyDescent="0.2">
      <c r="A91" s="28" t="str">
        <f>IF(Values_Entered,A90+1,"")</f>
        <v/>
      </c>
      <c r="B91" s="29" t="str">
        <f t="shared" si="8"/>
        <v/>
      </c>
      <c r="C91" s="30" t="str">
        <f t="shared" si="12"/>
        <v/>
      </c>
      <c r="D91" s="30" t="str">
        <f t="shared" si="15"/>
        <v/>
      </c>
      <c r="E91" s="31" t="e">
        <f t="shared" si="9"/>
        <v>#VALUE!</v>
      </c>
      <c r="F91" s="30" t="e">
        <f t="shared" si="10"/>
        <v>#VALUE!</v>
      </c>
      <c r="G91" s="30" t="str">
        <f t="shared" si="13"/>
        <v/>
      </c>
      <c r="H91" s="30" t="str">
        <f t="shared" si="14"/>
        <v/>
      </c>
      <c r="I91" s="30" t="e">
        <f t="shared" si="11"/>
        <v>#VALUE!</v>
      </c>
      <c r="J91" s="30">
        <f>SUM($H$14:$H91)</f>
        <v>0</v>
      </c>
      <c r="K91" s="25"/>
      <c r="L91" s="25"/>
    </row>
    <row r="92" spans="1:12" x14ac:dyDescent="0.2">
      <c r="A92" s="28" t="str">
        <f>IF(Values_Entered,A91+1,"")</f>
        <v/>
      </c>
      <c r="B92" s="29" t="str">
        <f t="shared" si="8"/>
        <v/>
      </c>
      <c r="C92" s="30" t="str">
        <f t="shared" si="12"/>
        <v/>
      </c>
      <c r="D92" s="30" t="str">
        <f t="shared" si="15"/>
        <v/>
      </c>
      <c r="E92" s="31" t="e">
        <f t="shared" si="9"/>
        <v>#VALUE!</v>
      </c>
      <c r="F92" s="30" t="e">
        <f t="shared" si="10"/>
        <v>#VALUE!</v>
      </c>
      <c r="G92" s="30" t="str">
        <f t="shared" si="13"/>
        <v/>
      </c>
      <c r="H92" s="30" t="str">
        <f t="shared" si="14"/>
        <v/>
      </c>
      <c r="I92" s="30" t="e">
        <f t="shared" si="11"/>
        <v>#VALUE!</v>
      </c>
      <c r="J92" s="30">
        <f>SUM($H$14:$H92)</f>
        <v>0</v>
      </c>
      <c r="K92" s="25"/>
      <c r="L92" s="25"/>
    </row>
    <row r="93" spans="1:12" x14ac:dyDescent="0.2">
      <c r="A93" s="28" t="str">
        <f>IF(Values_Entered,A92+1,"")</f>
        <v/>
      </c>
      <c r="B93" s="29" t="str">
        <f t="shared" si="8"/>
        <v/>
      </c>
      <c r="C93" s="30" t="str">
        <f t="shared" si="12"/>
        <v/>
      </c>
      <c r="D93" s="30" t="str">
        <f t="shared" si="15"/>
        <v/>
      </c>
      <c r="E93" s="31" t="e">
        <f t="shared" si="9"/>
        <v>#VALUE!</v>
      </c>
      <c r="F93" s="30" t="e">
        <f t="shared" si="10"/>
        <v>#VALUE!</v>
      </c>
      <c r="G93" s="30" t="str">
        <f t="shared" si="13"/>
        <v/>
      </c>
      <c r="H93" s="30" t="str">
        <f t="shared" si="14"/>
        <v/>
      </c>
      <c r="I93" s="30" t="e">
        <f t="shared" si="11"/>
        <v>#VALUE!</v>
      </c>
      <c r="J93" s="30">
        <f>SUM($H$14:$H93)</f>
        <v>0</v>
      </c>
      <c r="K93" s="25"/>
      <c r="L93" s="25"/>
    </row>
    <row r="94" spans="1:12" x14ac:dyDescent="0.2">
      <c r="A94" s="28" t="str">
        <f>IF(Values_Entered,A93+1,"")</f>
        <v/>
      </c>
      <c r="B94" s="29" t="str">
        <f t="shared" si="8"/>
        <v/>
      </c>
      <c r="C94" s="30" t="str">
        <f t="shared" si="12"/>
        <v/>
      </c>
      <c r="D94" s="30" t="str">
        <f t="shared" si="15"/>
        <v/>
      </c>
      <c r="E94" s="31" t="e">
        <f t="shared" si="9"/>
        <v>#VALUE!</v>
      </c>
      <c r="F94" s="30" t="e">
        <f t="shared" si="10"/>
        <v>#VALUE!</v>
      </c>
      <c r="G94" s="30" t="str">
        <f t="shared" si="13"/>
        <v/>
      </c>
      <c r="H94" s="30" t="str">
        <f t="shared" si="14"/>
        <v/>
      </c>
      <c r="I94" s="30" t="e">
        <f t="shared" si="11"/>
        <v>#VALUE!</v>
      </c>
      <c r="J94" s="30">
        <f>SUM($H$14:$H94)</f>
        <v>0</v>
      </c>
      <c r="K94" s="25"/>
      <c r="L94" s="25"/>
    </row>
    <row r="95" spans="1:12" x14ac:dyDescent="0.2">
      <c r="A95" s="28" t="str">
        <f>IF(Values_Entered,A94+1,"")</f>
        <v/>
      </c>
      <c r="B95" s="29" t="str">
        <f t="shared" si="8"/>
        <v/>
      </c>
      <c r="C95" s="30" t="str">
        <f t="shared" si="12"/>
        <v/>
      </c>
      <c r="D95" s="30" t="str">
        <f t="shared" si="15"/>
        <v/>
      </c>
      <c r="E95" s="31" t="e">
        <f t="shared" si="9"/>
        <v>#VALUE!</v>
      </c>
      <c r="F95" s="30" t="e">
        <f t="shared" si="10"/>
        <v>#VALUE!</v>
      </c>
      <c r="G95" s="30" t="str">
        <f t="shared" si="13"/>
        <v/>
      </c>
      <c r="H95" s="30" t="str">
        <f t="shared" si="14"/>
        <v/>
      </c>
      <c r="I95" s="30" t="e">
        <f t="shared" si="11"/>
        <v>#VALUE!</v>
      </c>
      <c r="J95" s="30">
        <f>SUM($H$14:$H95)</f>
        <v>0</v>
      </c>
      <c r="K95" s="25"/>
      <c r="L95" s="25"/>
    </row>
    <row r="96" spans="1:12" x14ac:dyDescent="0.2">
      <c r="A96" s="28" t="str">
        <f>IF(Values_Entered,A95+1,"")</f>
        <v/>
      </c>
      <c r="B96" s="29" t="str">
        <f t="shared" si="8"/>
        <v/>
      </c>
      <c r="C96" s="30" t="str">
        <f t="shared" si="12"/>
        <v/>
      </c>
      <c r="D96" s="30" t="str">
        <f t="shared" si="15"/>
        <v/>
      </c>
      <c r="E96" s="31" t="e">
        <f t="shared" si="9"/>
        <v>#VALUE!</v>
      </c>
      <c r="F96" s="30" t="e">
        <f t="shared" si="10"/>
        <v>#VALUE!</v>
      </c>
      <c r="G96" s="30" t="str">
        <f t="shared" si="13"/>
        <v/>
      </c>
      <c r="H96" s="30" t="str">
        <f t="shared" si="14"/>
        <v/>
      </c>
      <c r="I96" s="30" t="e">
        <f t="shared" si="11"/>
        <v>#VALUE!</v>
      </c>
      <c r="J96" s="30">
        <f>SUM($H$14:$H96)</f>
        <v>0</v>
      </c>
      <c r="K96" s="25"/>
      <c r="L96" s="25"/>
    </row>
    <row r="97" spans="1:12" x14ac:dyDescent="0.2">
      <c r="A97" s="28" t="str">
        <f>IF(Values_Entered,A96+1,"")</f>
        <v/>
      </c>
      <c r="B97" s="29" t="str">
        <f t="shared" si="8"/>
        <v/>
      </c>
      <c r="C97" s="30" t="str">
        <f t="shared" si="12"/>
        <v/>
      </c>
      <c r="D97" s="30" t="str">
        <f t="shared" si="15"/>
        <v/>
      </c>
      <c r="E97" s="31" t="e">
        <f t="shared" si="9"/>
        <v>#VALUE!</v>
      </c>
      <c r="F97" s="30" t="e">
        <f t="shared" si="10"/>
        <v>#VALUE!</v>
      </c>
      <c r="G97" s="30" t="str">
        <f t="shared" si="13"/>
        <v/>
      </c>
      <c r="H97" s="30" t="str">
        <f t="shared" si="14"/>
        <v/>
      </c>
      <c r="I97" s="30" t="e">
        <f t="shared" si="11"/>
        <v>#VALUE!</v>
      </c>
      <c r="J97" s="30">
        <f>SUM($H$14:$H97)</f>
        <v>0</v>
      </c>
      <c r="K97" s="25"/>
      <c r="L97" s="25"/>
    </row>
    <row r="98" spans="1:12" x14ac:dyDescent="0.2">
      <c r="A98" s="28" t="str">
        <f>IF(Values_Entered,A97+1,"")</f>
        <v/>
      </c>
      <c r="B98" s="29" t="str">
        <f t="shared" si="8"/>
        <v/>
      </c>
      <c r="C98" s="30" t="str">
        <f t="shared" si="12"/>
        <v/>
      </c>
      <c r="D98" s="30" t="str">
        <f t="shared" si="15"/>
        <v/>
      </c>
      <c r="E98" s="31" t="e">
        <f t="shared" si="9"/>
        <v>#VALUE!</v>
      </c>
      <c r="F98" s="30" t="e">
        <f t="shared" si="10"/>
        <v>#VALUE!</v>
      </c>
      <c r="G98" s="30" t="str">
        <f t="shared" si="13"/>
        <v/>
      </c>
      <c r="H98" s="30" t="str">
        <f t="shared" si="14"/>
        <v/>
      </c>
      <c r="I98" s="30" t="e">
        <f t="shared" si="11"/>
        <v>#VALUE!</v>
      </c>
      <c r="J98" s="30">
        <f>SUM($H$14:$H98)</f>
        <v>0</v>
      </c>
      <c r="K98" s="25"/>
      <c r="L98" s="25"/>
    </row>
    <row r="99" spans="1:12" x14ac:dyDescent="0.2">
      <c r="A99" s="28" t="str">
        <f>IF(Values_Entered,A98+1,"")</f>
        <v/>
      </c>
      <c r="B99" s="29" t="str">
        <f t="shared" si="8"/>
        <v/>
      </c>
      <c r="C99" s="30" t="str">
        <f t="shared" si="12"/>
        <v/>
      </c>
      <c r="D99" s="30" t="str">
        <f t="shared" si="15"/>
        <v/>
      </c>
      <c r="E99" s="31" t="e">
        <f t="shared" si="9"/>
        <v>#VALUE!</v>
      </c>
      <c r="F99" s="30" t="e">
        <f t="shared" si="10"/>
        <v>#VALUE!</v>
      </c>
      <c r="G99" s="30" t="str">
        <f t="shared" si="13"/>
        <v/>
      </c>
      <c r="H99" s="30" t="str">
        <f t="shared" si="14"/>
        <v/>
      </c>
      <c r="I99" s="30" t="e">
        <f t="shared" si="11"/>
        <v>#VALUE!</v>
      </c>
      <c r="J99" s="30">
        <f>SUM($H$14:$H99)</f>
        <v>0</v>
      </c>
      <c r="K99" s="25"/>
      <c r="L99" s="25"/>
    </row>
    <row r="100" spans="1:12" x14ac:dyDescent="0.2">
      <c r="A100" s="28" t="str">
        <f>IF(Values_Entered,A99+1,"")</f>
        <v/>
      </c>
      <c r="B100" s="29" t="str">
        <f t="shared" si="8"/>
        <v/>
      </c>
      <c r="C100" s="30" t="str">
        <f t="shared" si="12"/>
        <v/>
      </c>
      <c r="D100" s="30" t="str">
        <f t="shared" si="15"/>
        <v/>
      </c>
      <c r="E100" s="31" t="e">
        <f t="shared" si="9"/>
        <v>#VALUE!</v>
      </c>
      <c r="F100" s="30" t="e">
        <f t="shared" si="10"/>
        <v>#VALUE!</v>
      </c>
      <c r="G100" s="30" t="str">
        <f t="shared" si="13"/>
        <v/>
      </c>
      <c r="H100" s="30" t="str">
        <f t="shared" si="14"/>
        <v/>
      </c>
      <c r="I100" s="30" t="e">
        <f t="shared" si="11"/>
        <v>#VALUE!</v>
      </c>
      <c r="J100" s="30">
        <f>SUM($H$14:$H100)</f>
        <v>0</v>
      </c>
      <c r="K100" s="25"/>
      <c r="L100" s="25"/>
    </row>
    <row r="101" spans="1:12" x14ac:dyDescent="0.2">
      <c r="A101" s="28" t="str">
        <f>IF(Values_Entered,A100+1,"")</f>
        <v/>
      </c>
      <c r="B101" s="29" t="str">
        <f t="shared" si="8"/>
        <v/>
      </c>
      <c r="C101" s="30" t="str">
        <f t="shared" si="12"/>
        <v/>
      </c>
      <c r="D101" s="30" t="str">
        <f t="shared" si="15"/>
        <v/>
      </c>
      <c r="E101" s="31" t="e">
        <f t="shared" si="9"/>
        <v>#VALUE!</v>
      </c>
      <c r="F101" s="30" t="e">
        <f t="shared" si="10"/>
        <v>#VALUE!</v>
      </c>
      <c r="G101" s="30" t="str">
        <f t="shared" si="13"/>
        <v/>
      </c>
      <c r="H101" s="30" t="str">
        <f t="shared" si="14"/>
        <v/>
      </c>
      <c r="I101" s="30" t="e">
        <f t="shared" si="11"/>
        <v>#VALUE!</v>
      </c>
      <c r="J101" s="30">
        <f>SUM($H$14:$H101)</f>
        <v>0</v>
      </c>
      <c r="K101" s="25"/>
      <c r="L101" s="25"/>
    </row>
    <row r="102" spans="1:12" x14ac:dyDescent="0.2">
      <c r="A102" s="28" t="str">
        <f>IF(Values_Entered,A101+1,"")</f>
        <v/>
      </c>
      <c r="B102" s="29" t="str">
        <f t="shared" si="8"/>
        <v/>
      </c>
      <c r="C102" s="30" t="str">
        <f t="shared" si="12"/>
        <v/>
      </c>
      <c r="D102" s="30" t="str">
        <f t="shared" si="15"/>
        <v/>
      </c>
      <c r="E102" s="31" t="e">
        <f t="shared" si="9"/>
        <v>#VALUE!</v>
      </c>
      <c r="F102" s="30" t="e">
        <f t="shared" si="10"/>
        <v>#VALUE!</v>
      </c>
      <c r="G102" s="30" t="str">
        <f t="shared" si="13"/>
        <v/>
      </c>
      <c r="H102" s="30" t="str">
        <f t="shared" si="14"/>
        <v/>
      </c>
      <c r="I102" s="30" t="e">
        <f t="shared" si="11"/>
        <v>#VALUE!</v>
      </c>
      <c r="J102" s="30">
        <f>SUM($H$14:$H102)</f>
        <v>0</v>
      </c>
      <c r="K102" s="25"/>
      <c r="L102" s="25"/>
    </row>
    <row r="103" spans="1:12" x14ac:dyDescent="0.2">
      <c r="A103" s="28" t="str">
        <f>IF(Values_Entered,A102+1,"")</f>
        <v/>
      </c>
      <c r="B103" s="29" t="str">
        <f t="shared" si="8"/>
        <v/>
      </c>
      <c r="C103" s="30" t="str">
        <f t="shared" si="12"/>
        <v/>
      </c>
      <c r="D103" s="30" t="str">
        <f t="shared" si="15"/>
        <v/>
      </c>
      <c r="E103" s="31" t="e">
        <f t="shared" si="9"/>
        <v>#VALUE!</v>
      </c>
      <c r="F103" s="30" t="e">
        <f t="shared" si="10"/>
        <v>#VALUE!</v>
      </c>
      <c r="G103" s="30" t="str">
        <f t="shared" si="13"/>
        <v/>
      </c>
      <c r="H103" s="30" t="str">
        <f t="shared" si="14"/>
        <v/>
      </c>
      <c r="I103" s="30" t="e">
        <f t="shared" si="11"/>
        <v>#VALUE!</v>
      </c>
      <c r="J103" s="30">
        <f>SUM($H$14:$H103)</f>
        <v>0</v>
      </c>
      <c r="K103" s="25"/>
      <c r="L103" s="25"/>
    </row>
    <row r="104" spans="1:12" x14ac:dyDescent="0.2">
      <c r="A104" s="28" t="str">
        <f>IF(Values_Entered,A103+1,"")</f>
        <v/>
      </c>
      <c r="B104" s="29" t="str">
        <f t="shared" si="8"/>
        <v/>
      </c>
      <c r="C104" s="30" t="str">
        <f t="shared" si="12"/>
        <v/>
      </c>
      <c r="D104" s="30" t="str">
        <f t="shared" si="15"/>
        <v/>
      </c>
      <c r="E104" s="31" t="e">
        <f t="shared" si="9"/>
        <v>#VALUE!</v>
      </c>
      <c r="F104" s="30" t="e">
        <f t="shared" si="10"/>
        <v>#VALUE!</v>
      </c>
      <c r="G104" s="30" t="str">
        <f t="shared" si="13"/>
        <v/>
      </c>
      <c r="H104" s="30" t="str">
        <f t="shared" si="14"/>
        <v/>
      </c>
      <c r="I104" s="30" t="e">
        <f t="shared" si="11"/>
        <v>#VALUE!</v>
      </c>
      <c r="J104" s="30">
        <f>SUM($H$14:$H104)</f>
        <v>0</v>
      </c>
      <c r="K104" s="25"/>
      <c r="L104" s="25"/>
    </row>
    <row r="105" spans="1:12" x14ac:dyDescent="0.2">
      <c r="A105" s="28" t="str">
        <f>IF(Values_Entered,A104+1,"")</f>
        <v/>
      </c>
      <c r="B105" s="29" t="str">
        <f t="shared" si="8"/>
        <v/>
      </c>
      <c r="C105" s="30" t="str">
        <f t="shared" si="12"/>
        <v/>
      </c>
      <c r="D105" s="30" t="str">
        <f t="shared" si="15"/>
        <v/>
      </c>
      <c r="E105" s="31" t="e">
        <f t="shared" si="9"/>
        <v>#VALUE!</v>
      </c>
      <c r="F105" s="30" t="e">
        <f t="shared" si="10"/>
        <v>#VALUE!</v>
      </c>
      <c r="G105" s="30" t="str">
        <f t="shared" si="13"/>
        <v/>
      </c>
      <c r="H105" s="30" t="str">
        <f t="shared" si="14"/>
        <v/>
      </c>
      <c r="I105" s="30" t="e">
        <f t="shared" si="11"/>
        <v>#VALUE!</v>
      </c>
      <c r="J105" s="30">
        <f>SUM($H$14:$H105)</f>
        <v>0</v>
      </c>
      <c r="K105" s="25"/>
      <c r="L105" s="25"/>
    </row>
    <row r="106" spans="1:12" x14ac:dyDescent="0.2">
      <c r="A106" s="28" t="str">
        <f>IF(Values_Entered,A105+1,"")</f>
        <v/>
      </c>
      <c r="B106" s="29" t="str">
        <f t="shared" si="8"/>
        <v/>
      </c>
      <c r="C106" s="30" t="str">
        <f t="shared" si="12"/>
        <v/>
      </c>
      <c r="D106" s="30" t="str">
        <f t="shared" si="15"/>
        <v/>
      </c>
      <c r="E106" s="31" t="e">
        <f t="shared" si="9"/>
        <v>#VALUE!</v>
      </c>
      <c r="F106" s="30" t="e">
        <f t="shared" si="10"/>
        <v>#VALUE!</v>
      </c>
      <c r="G106" s="30" t="str">
        <f t="shared" si="13"/>
        <v/>
      </c>
      <c r="H106" s="30" t="str">
        <f t="shared" si="14"/>
        <v/>
      </c>
      <c r="I106" s="30" t="e">
        <f t="shared" si="11"/>
        <v>#VALUE!</v>
      </c>
      <c r="J106" s="30">
        <f>SUM($H$14:$H106)</f>
        <v>0</v>
      </c>
      <c r="K106" s="25"/>
      <c r="L106" s="25"/>
    </row>
    <row r="107" spans="1:12" x14ac:dyDescent="0.2">
      <c r="A107" s="28" t="str">
        <f>IF(Values_Entered,A106+1,"")</f>
        <v/>
      </c>
      <c r="B107" s="29" t="str">
        <f t="shared" si="8"/>
        <v/>
      </c>
      <c r="C107" s="30" t="str">
        <f t="shared" si="12"/>
        <v/>
      </c>
      <c r="D107" s="30" t="str">
        <f t="shared" si="15"/>
        <v/>
      </c>
      <c r="E107" s="31" t="e">
        <f t="shared" si="9"/>
        <v>#VALUE!</v>
      </c>
      <c r="F107" s="30" t="e">
        <f t="shared" si="10"/>
        <v>#VALUE!</v>
      </c>
      <c r="G107" s="30" t="str">
        <f t="shared" si="13"/>
        <v/>
      </c>
      <c r="H107" s="30" t="str">
        <f t="shared" si="14"/>
        <v/>
      </c>
      <c r="I107" s="30" t="e">
        <f t="shared" si="11"/>
        <v>#VALUE!</v>
      </c>
      <c r="J107" s="30">
        <f>SUM($H$14:$H107)</f>
        <v>0</v>
      </c>
      <c r="K107" s="25"/>
      <c r="L107" s="25"/>
    </row>
    <row r="108" spans="1:12" x14ac:dyDescent="0.2">
      <c r="A108" s="28" t="str">
        <f>IF(Values_Entered,A107+1,"")</f>
        <v/>
      </c>
      <c r="B108" s="29" t="str">
        <f t="shared" si="8"/>
        <v/>
      </c>
      <c r="C108" s="30" t="str">
        <f t="shared" si="12"/>
        <v/>
      </c>
      <c r="D108" s="30" t="str">
        <f t="shared" si="15"/>
        <v/>
      </c>
      <c r="E108" s="31" t="e">
        <f t="shared" si="9"/>
        <v>#VALUE!</v>
      </c>
      <c r="F108" s="30" t="e">
        <f t="shared" si="10"/>
        <v>#VALUE!</v>
      </c>
      <c r="G108" s="30" t="str">
        <f t="shared" si="13"/>
        <v/>
      </c>
      <c r="H108" s="30" t="str">
        <f t="shared" si="14"/>
        <v/>
      </c>
      <c r="I108" s="30" t="e">
        <f t="shared" si="11"/>
        <v>#VALUE!</v>
      </c>
      <c r="J108" s="30">
        <f>SUM($H$14:$H108)</f>
        <v>0</v>
      </c>
      <c r="K108" s="25"/>
      <c r="L108" s="25"/>
    </row>
    <row r="109" spans="1:12" x14ac:dyDescent="0.2">
      <c r="A109" s="28" t="str">
        <f>IF(Values_Entered,A108+1,"")</f>
        <v/>
      </c>
      <c r="B109" s="29" t="str">
        <f t="shared" si="8"/>
        <v/>
      </c>
      <c r="C109" s="30" t="str">
        <f t="shared" si="12"/>
        <v/>
      </c>
      <c r="D109" s="30" t="str">
        <f t="shared" si="15"/>
        <v/>
      </c>
      <c r="E109" s="31" t="e">
        <f t="shared" si="9"/>
        <v>#VALUE!</v>
      </c>
      <c r="F109" s="30" t="e">
        <f t="shared" si="10"/>
        <v>#VALUE!</v>
      </c>
      <c r="G109" s="30" t="str">
        <f t="shared" si="13"/>
        <v/>
      </c>
      <c r="H109" s="30" t="str">
        <f t="shared" si="14"/>
        <v/>
      </c>
      <c r="I109" s="30" t="e">
        <f t="shared" si="11"/>
        <v>#VALUE!</v>
      </c>
      <c r="J109" s="30">
        <f>SUM($H$14:$H109)</f>
        <v>0</v>
      </c>
      <c r="K109" s="25"/>
      <c r="L109" s="25"/>
    </row>
    <row r="110" spans="1:12" x14ac:dyDescent="0.2">
      <c r="A110" s="28" t="str">
        <f>IF(Values_Entered,A109+1,"")</f>
        <v/>
      </c>
      <c r="B110" s="29" t="str">
        <f t="shared" si="8"/>
        <v/>
      </c>
      <c r="C110" s="30" t="str">
        <f t="shared" si="12"/>
        <v/>
      </c>
      <c r="D110" s="30" t="str">
        <f t="shared" si="15"/>
        <v/>
      </c>
      <c r="E110" s="31" t="e">
        <f t="shared" si="9"/>
        <v>#VALUE!</v>
      </c>
      <c r="F110" s="30" t="e">
        <f t="shared" si="10"/>
        <v>#VALUE!</v>
      </c>
      <c r="G110" s="30" t="str">
        <f t="shared" si="13"/>
        <v/>
      </c>
      <c r="H110" s="30" t="str">
        <f t="shared" si="14"/>
        <v/>
      </c>
      <c r="I110" s="30" t="e">
        <f t="shared" si="11"/>
        <v>#VALUE!</v>
      </c>
      <c r="J110" s="30">
        <f>SUM($H$14:$H110)</f>
        <v>0</v>
      </c>
      <c r="K110" s="25"/>
      <c r="L110" s="25"/>
    </row>
    <row r="111" spans="1:12" x14ac:dyDescent="0.2">
      <c r="A111" s="28" t="str">
        <f>IF(Values_Entered,A110+1,"")</f>
        <v/>
      </c>
      <c r="B111" s="29" t="str">
        <f t="shared" si="8"/>
        <v/>
      </c>
      <c r="C111" s="30" t="str">
        <f t="shared" si="12"/>
        <v/>
      </c>
      <c r="D111" s="30" t="str">
        <f t="shared" si="15"/>
        <v/>
      </c>
      <c r="E111" s="31" t="e">
        <f t="shared" si="9"/>
        <v>#VALUE!</v>
      </c>
      <c r="F111" s="30" t="e">
        <f t="shared" si="10"/>
        <v>#VALUE!</v>
      </c>
      <c r="G111" s="30" t="str">
        <f t="shared" si="13"/>
        <v/>
      </c>
      <c r="H111" s="30" t="str">
        <f t="shared" si="14"/>
        <v/>
      </c>
      <c r="I111" s="30" t="e">
        <f t="shared" si="11"/>
        <v>#VALUE!</v>
      </c>
      <c r="J111" s="30">
        <f>SUM($H$14:$H111)</f>
        <v>0</v>
      </c>
      <c r="K111" s="25"/>
      <c r="L111" s="25"/>
    </row>
    <row r="112" spans="1:12" x14ac:dyDescent="0.2">
      <c r="A112" s="28" t="str">
        <f>IF(Values_Entered,A111+1,"")</f>
        <v/>
      </c>
      <c r="B112" s="29" t="str">
        <f t="shared" si="8"/>
        <v/>
      </c>
      <c r="C112" s="30" t="str">
        <f t="shared" si="12"/>
        <v/>
      </c>
      <c r="D112" s="30" t="str">
        <f t="shared" si="15"/>
        <v/>
      </c>
      <c r="E112" s="31" t="e">
        <f t="shared" si="9"/>
        <v>#VALUE!</v>
      </c>
      <c r="F112" s="30" t="e">
        <f t="shared" si="10"/>
        <v>#VALUE!</v>
      </c>
      <c r="G112" s="30" t="str">
        <f t="shared" si="13"/>
        <v/>
      </c>
      <c r="H112" s="30" t="str">
        <f t="shared" si="14"/>
        <v/>
      </c>
      <c r="I112" s="30" t="e">
        <f t="shared" si="11"/>
        <v>#VALUE!</v>
      </c>
      <c r="J112" s="30">
        <f>SUM($H$14:$H112)</f>
        <v>0</v>
      </c>
      <c r="K112" s="25"/>
      <c r="L112" s="25"/>
    </row>
    <row r="113" spans="1:12" x14ac:dyDescent="0.2">
      <c r="A113" s="28" t="str">
        <f>IF(Values_Entered,A112+1,"")</f>
        <v/>
      </c>
      <c r="B113" s="29" t="str">
        <f t="shared" si="8"/>
        <v/>
      </c>
      <c r="C113" s="30" t="str">
        <f t="shared" si="12"/>
        <v/>
      </c>
      <c r="D113" s="30" t="str">
        <f t="shared" si="15"/>
        <v/>
      </c>
      <c r="E113" s="31" t="e">
        <f t="shared" si="9"/>
        <v>#VALUE!</v>
      </c>
      <c r="F113" s="30" t="e">
        <f t="shared" si="10"/>
        <v>#VALUE!</v>
      </c>
      <c r="G113" s="30" t="str">
        <f t="shared" si="13"/>
        <v/>
      </c>
      <c r="H113" s="30" t="str">
        <f t="shared" si="14"/>
        <v/>
      </c>
      <c r="I113" s="30" t="e">
        <f t="shared" si="11"/>
        <v>#VALUE!</v>
      </c>
      <c r="J113" s="30">
        <f>SUM($H$14:$H113)</f>
        <v>0</v>
      </c>
      <c r="K113" s="25"/>
      <c r="L113" s="25"/>
    </row>
    <row r="114" spans="1:12" x14ac:dyDescent="0.2">
      <c r="A114" s="28" t="str">
        <f>IF(Values_Entered,A113+1,"")</f>
        <v/>
      </c>
      <c r="B114" s="29" t="str">
        <f t="shared" si="8"/>
        <v/>
      </c>
      <c r="C114" s="30" t="str">
        <f t="shared" si="12"/>
        <v/>
      </c>
      <c r="D114" s="30" t="str">
        <f t="shared" si="15"/>
        <v/>
      </c>
      <c r="E114" s="31" t="e">
        <f t="shared" si="9"/>
        <v>#VALUE!</v>
      </c>
      <c r="F114" s="30" t="e">
        <f t="shared" si="10"/>
        <v>#VALUE!</v>
      </c>
      <c r="G114" s="30" t="str">
        <f t="shared" si="13"/>
        <v/>
      </c>
      <c r="H114" s="30" t="str">
        <f t="shared" si="14"/>
        <v/>
      </c>
      <c r="I114" s="30" t="e">
        <f t="shared" si="11"/>
        <v>#VALUE!</v>
      </c>
      <c r="J114" s="30">
        <f>SUM($H$14:$H114)</f>
        <v>0</v>
      </c>
      <c r="K114" s="25"/>
      <c r="L114" s="25"/>
    </row>
    <row r="115" spans="1:12" x14ac:dyDescent="0.2">
      <c r="A115" s="28" t="str">
        <f>IF(Values_Entered,A114+1,"")</f>
        <v/>
      </c>
      <c r="B115" s="29" t="str">
        <f t="shared" si="8"/>
        <v/>
      </c>
      <c r="C115" s="30" t="str">
        <f t="shared" si="12"/>
        <v/>
      </c>
      <c r="D115" s="30" t="str">
        <f t="shared" si="15"/>
        <v/>
      </c>
      <c r="E115" s="31" t="e">
        <f t="shared" si="9"/>
        <v>#VALUE!</v>
      </c>
      <c r="F115" s="30" t="e">
        <f t="shared" si="10"/>
        <v>#VALUE!</v>
      </c>
      <c r="G115" s="30" t="str">
        <f t="shared" si="13"/>
        <v/>
      </c>
      <c r="H115" s="30" t="str">
        <f t="shared" si="14"/>
        <v/>
      </c>
      <c r="I115" s="30" t="e">
        <f t="shared" si="11"/>
        <v>#VALUE!</v>
      </c>
      <c r="J115" s="30">
        <f>SUM($H$14:$H115)</f>
        <v>0</v>
      </c>
      <c r="K115" s="25"/>
      <c r="L115" s="25"/>
    </row>
    <row r="116" spans="1:12" x14ac:dyDescent="0.2">
      <c r="A116" s="28" t="str">
        <f>IF(Values_Entered,A115+1,"")</f>
        <v/>
      </c>
      <c r="B116" s="29" t="str">
        <f t="shared" si="8"/>
        <v/>
      </c>
      <c r="C116" s="30" t="str">
        <f t="shared" si="12"/>
        <v/>
      </c>
      <c r="D116" s="30" t="str">
        <f t="shared" si="15"/>
        <v/>
      </c>
      <c r="E116" s="31" t="e">
        <f t="shared" si="9"/>
        <v>#VALUE!</v>
      </c>
      <c r="F116" s="30" t="e">
        <f t="shared" si="10"/>
        <v>#VALUE!</v>
      </c>
      <c r="G116" s="30" t="str">
        <f t="shared" si="13"/>
        <v/>
      </c>
      <c r="H116" s="30" t="str">
        <f t="shared" si="14"/>
        <v/>
      </c>
      <c r="I116" s="30" t="e">
        <f t="shared" si="11"/>
        <v>#VALUE!</v>
      </c>
      <c r="J116" s="30">
        <f>SUM($H$14:$H116)</f>
        <v>0</v>
      </c>
      <c r="K116" s="25"/>
      <c r="L116" s="25"/>
    </row>
    <row r="117" spans="1:12" x14ac:dyDescent="0.2">
      <c r="A117" s="28" t="str">
        <f>IF(Values_Entered,A116+1,"")</f>
        <v/>
      </c>
      <c r="B117" s="29" t="str">
        <f t="shared" si="8"/>
        <v/>
      </c>
      <c r="C117" s="30" t="str">
        <f t="shared" si="12"/>
        <v/>
      </c>
      <c r="D117" s="30" t="str">
        <f t="shared" si="15"/>
        <v/>
      </c>
      <c r="E117" s="31" t="e">
        <f t="shared" si="9"/>
        <v>#VALUE!</v>
      </c>
      <c r="F117" s="30" t="e">
        <f t="shared" si="10"/>
        <v>#VALUE!</v>
      </c>
      <c r="G117" s="30" t="str">
        <f t="shared" si="13"/>
        <v/>
      </c>
      <c r="H117" s="30" t="str">
        <f t="shared" si="14"/>
        <v/>
      </c>
      <c r="I117" s="30" t="e">
        <f t="shared" si="11"/>
        <v>#VALUE!</v>
      </c>
      <c r="J117" s="30">
        <f>SUM($H$14:$H117)</f>
        <v>0</v>
      </c>
      <c r="K117" s="25"/>
      <c r="L117" s="25"/>
    </row>
    <row r="118" spans="1:12" x14ac:dyDescent="0.2">
      <c r="A118" s="28" t="str">
        <f>IF(Values_Entered,A117+1,"")</f>
        <v/>
      </c>
      <c r="B118" s="29" t="str">
        <f t="shared" si="8"/>
        <v/>
      </c>
      <c r="C118" s="30" t="str">
        <f t="shared" si="12"/>
        <v/>
      </c>
      <c r="D118" s="30" t="str">
        <f t="shared" si="15"/>
        <v/>
      </c>
      <c r="E118" s="31" t="e">
        <f t="shared" si="9"/>
        <v>#VALUE!</v>
      </c>
      <c r="F118" s="30" t="e">
        <f t="shared" si="10"/>
        <v>#VALUE!</v>
      </c>
      <c r="G118" s="30" t="str">
        <f t="shared" si="13"/>
        <v/>
      </c>
      <c r="H118" s="30" t="str">
        <f t="shared" si="14"/>
        <v/>
      </c>
      <c r="I118" s="30" t="e">
        <f t="shared" si="11"/>
        <v>#VALUE!</v>
      </c>
      <c r="J118" s="30">
        <f>SUM($H$14:$H118)</f>
        <v>0</v>
      </c>
      <c r="K118" s="25"/>
      <c r="L118" s="25"/>
    </row>
    <row r="119" spans="1:12" x14ac:dyDescent="0.2">
      <c r="A119" s="28" t="str">
        <f>IF(Values_Entered,A118+1,"")</f>
        <v/>
      </c>
      <c r="B119" s="29" t="str">
        <f t="shared" si="8"/>
        <v/>
      </c>
      <c r="C119" s="30" t="str">
        <f t="shared" si="12"/>
        <v/>
      </c>
      <c r="D119" s="30" t="str">
        <f t="shared" si="15"/>
        <v/>
      </c>
      <c r="E119" s="31" t="e">
        <f t="shared" si="9"/>
        <v>#VALUE!</v>
      </c>
      <c r="F119" s="30" t="e">
        <f t="shared" si="10"/>
        <v>#VALUE!</v>
      </c>
      <c r="G119" s="30" t="str">
        <f t="shared" si="13"/>
        <v/>
      </c>
      <c r="H119" s="30" t="str">
        <f t="shared" si="14"/>
        <v/>
      </c>
      <c r="I119" s="30" t="e">
        <f t="shared" si="11"/>
        <v>#VALUE!</v>
      </c>
      <c r="J119" s="30">
        <f>SUM($H$14:$H119)</f>
        <v>0</v>
      </c>
      <c r="K119" s="25"/>
      <c r="L119" s="25"/>
    </row>
    <row r="120" spans="1:12" x14ac:dyDescent="0.2">
      <c r="A120" s="28" t="str">
        <f>IF(Values_Entered,A119+1,"")</f>
        <v/>
      </c>
      <c r="B120" s="29" t="str">
        <f t="shared" si="8"/>
        <v/>
      </c>
      <c r="C120" s="30" t="str">
        <f t="shared" si="12"/>
        <v/>
      </c>
      <c r="D120" s="30" t="str">
        <f t="shared" si="15"/>
        <v/>
      </c>
      <c r="E120" s="31" t="e">
        <f t="shared" si="9"/>
        <v>#VALUE!</v>
      </c>
      <c r="F120" s="30" t="e">
        <f t="shared" si="10"/>
        <v>#VALUE!</v>
      </c>
      <c r="G120" s="30" t="str">
        <f t="shared" si="13"/>
        <v/>
      </c>
      <c r="H120" s="30" t="str">
        <f t="shared" si="14"/>
        <v/>
      </c>
      <c r="I120" s="30" t="e">
        <f t="shared" si="11"/>
        <v>#VALUE!</v>
      </c>
      <c r="J120" s="30">
        <f>SUM($H$14:$H120)</f>
        <v>0</v>
      </c>
      <c r="K120" s="25"/>
      <c r="L120" s="25"/>
    </row>
    <row r="121" spans="1:12" x14ac:dyDescent="0.2">
      <c r="A121" s="28" t="str">
        <f>IF(Values_Entered,A120+1,"")</f>
        <v/>
      </c>
      <c r="B121" s="29" t="str">
        <f t="shared" si="8"/>
        <v/>
      </c>
      <c r="C121" s="30" t="str">
        <f t="shared" si="12"/>
        <v/>
      </c>
      <c r="D121" s="30" t="str">
        <f t="shared" si="15"/>
        <v/>
      </c>
      <c r="E121" s="31" t="e">
        <f t="shared" si="9"/>
        <v>#VALUE!</v>
      </c>
      <c r="F121" s="30" t="e">
        <f t="shared" si="10"/>
        <v>#VALUE!</v>
      </c>
      <c r="G121" s="30" t="str">
        <f t="shared" si="13"/>
        <v/>
      </c>
      <c r="H121" s="30" t="str">
        <f t="shared" si="14"/>
        <v/>
      </c>
      <c r="I121" s="30" t="e">
        <f t="shared" si="11"/>
        <v>#VALUE!</v>
      </c>
      <c r="J121" s="30">
        <f>SUM($H$14:$H121)</f>
        <v>0</v>
      </c>
      <c r="K121" s="25"/>
      <c r="L121" s="25"/>
    </row>
    <row r="122" spans="1:12" x14ac:dyDescent="0.2">
      <c r="A122" s="28" t="str">
        <f>IF(Values_Entered,A121+1,"")</f>
        <v/>
      </c>
      <c r="B122" s="29" t="str">
        <f t="shared" si="8"/>
        <v/>
      </c>
      <c r="C122" s="30" t="str">
        <f t="shared" si="12"/>
        <v/>
      </c>
      <c r="D122" s="30" t="str">
        <f t="shared" si="15"/>
        <v/>
      </c>
      <c r="E122" s="31" t="e">
        <f t="shared" si="9"/>
        <v>#VALUE!</v>
      </c>
      <c r="F122" s="30" t="e">
        <f t="shared" si="10"/>
        <v>#VALUE!</v>
      </c>
      <c r="G122" s="30" t="str">
        <f t="shared" si="13"/>
        <v/>
      </c>
      <c r="H122" s="30" t="str">
        <f t="shared" si="14"/>
        <v/>
      </c>
      <c r="I122" s="30" t="e">
        <f t="shared" si="11"/>
        <v>#VALUE!</v>
      </c>
      <c r="J122" s="30">
        <f>SUM($H$14:$H122)</f>
        <v>0</v>
      </c>
      <c r="K122" s="25"/>
      <c r="L122" s="25"/>
    </row>
    <row r="123" spans="1:12" x14ac:dyDescent="0.2">
      <c r="A123" s="28" t="str">
        <f>IF(Values_Entered,A122+1,"")</f>
        <v/>
      </c>
      <c r="B123" s="29" t="str">
        <f t="shared" si="8"/>
        <v/>
      </c>
      <c r="C123" s="30" t="str">
        <f t="shared" si="12"/>
        <v/>
      </c>
      <c r="D123" s="30" t="str">
        <f t="shared" si="15"/>
        <v/>
      </c>
      <c r="E123" s="31" t="e">
        <f t="shared" si="9"/>
        <v>#VALUE!</v>
      </c>
      <c r="F123" s="30" t="e">
        <f t="shared" si="10"/>
        <v>#VALUE!</v>
      </c>
      <c r="G123" s="30" t="str">
        <f t="shared" si="13"/>
        <v/>
      </c>
      <c r="H123" s="30" t="str">
        <f t="shared" si="14"/>
        <v/>
      </c>
      <c r="I123" s="30" t="e">
        <f t="shared" si="11"/>
        <v>#VALUE!</v>
      </c>
      <c r="J123" s="30">
        <f>SUM($H$14:$H123)</f>
        <v>0</v>
      </c>
      <c r="K123" s="25"/>
      <c r="L123" s="25"/>
    </row>
    <row r="124" spans="1:12" x14ac:dyDescent="0.2">
      <c r="A124" s="28" t="str">
        <f>IF(Values_Entered,A123+1,"")</f>
        <v/>
      </c>
      <c r="B124" s="29" t="str">
        <f t="shared" si="8"/>
        <v/>
      </c>
      <c r="C124" s="30" t="str">
        <f t="shared" si="12"/>
        <v/>
      </c>
      <c r="D124" s="30" t="str">
        <f t="shared" si="15"/>
        <v/>
      </c>
      <c r="E124" s="31" t="e">
        <f t="shared" si="9"/>
        <v>#VALUE!</v>
      </c>
      <c r="F124" s="30" t="e">
        <f t="shared" si="10"/>
        <v>#VALUE!</v>
      </c>
      <c r="G124" s="30" t="str">
        <f t="shared" si="13"/>
        <v/>
      </c>
      <c r="H124" s="30" t="str">
        <f t="shared" si="14"/>
        <v/>
      </c>
      <c r="I124" s="30" t="e">
        <f t="shared" si="11"/>
        <v>#VALUE!</v>
      </c>
      <c r="J124" s="30">
        <f>SUM($H$14:$H124)</f>
        <v>0</v>
      </c>
      <c r="K124" s="25"/>
      <c r="L124" s="25"/>
    </row>
    <row r="125" spans="1:12" x14ac:dyDescent="0.2">
      <c r="A125" s="28" t="str">
        <f>IF(Values_Entered,A124+1,"")</f>
        <v/>
      </c>
      <c r="B125" s="29" t="str">
        <f t="shared" si="8"/>
        <v/>
      </c>
      <c r="C125" s="30" t="str">
        <f t="shared" si="12"/>
        <v/>
      </c>
      <c r="D125" s="30" t="str">
        <f t="shared" si="15"/>
        <v/>
      </c>
      <c r="E125" s="31" t="e">
        <f t="shared" si="9"/>
        <v>#VALUE!</v>
      </c>
      <c r="F125" s="30" t="e">
        <f t="shared" si="10"/>
        <v>#VALUE!</v>
      </c>
      <c r="G125" s="30" t="str">
        <f t="shared" si="13"/>
        <v/>
      </c>
      <c r="H125" s="30" t="str">
        <f t="shared" si="14"/>
        <v/>
      </c>
      <c r="I125" s="30" t="e">
        <f t="shared" si="11"/>
        <v>#VALUE!</v>
      </c>
      <c r="J125" s="30">
        <f>SUM($H$14:$H125)</f>
        <v>0</v>
      </c>
      <c r="K125" s="25"/>
      <c r="L125" s="25"/>
    </row>
    <row r="126" spans="1:12" x14ac:dyDescent="0.2">
      <c r="A126" s="28" t="str">
        <f>IF(Values_Entered,A125+1,"")</f>
        <v/>
      </c>
      <c r="B126" s="29" t="str">
        <f t="shared" si="8"/>
        <v/>
      </c>
      <c r="C126" s="30" t="str">
        <f t="shared" si="12"/>
        <v/>
      </c>
      <c r="D126" s="30" t="str">
        <f t="shared" si="15"/>
        <v/>
      </c>
      <c r="E126" s="31" t="e">
        <f t="shared" si="9"/>
        <v>#VALUE!</v>
      </c>
      <c r="F126" s="30" t="e">
        <f t="shared" si="10"/>
        <v>#VALUE!</v>
      </c>
      <c r="G126" s="30" t="str">
        <f t="shared" si="13"/>
        <v/>
      </c>
      <c r="H126" s="30" t="str">
        <f t="shared" si="14"/>
        <v/>
      </c>
      <c r="I126" s="30" t="e">
        <f t="shared" si="11"/>
        <v>#VALUE!</v>
      </c>
      <c r="J126" s="30">
        <f>SUM($H$14:$H126)</f>
        <v>0</v>
      </c>
      <c r="K126" s="25"/>
      <c r="L126" s="25"/>
    </row>
    <row r="127" spans="1:12" x14ac:dyDescent="0.2">
      <c r="A127" s="28" t="str">
        <f>IF(Values_Entered,A126+1,"")</f>
        <v/>
      </c>
      <c r="B127" s="29" t="str">
        <f t="shared" si="8"/>
        <v/>
      </c>
      <c r="C127" s="30" t="str">
        <f t="shared" si="12"/>
        <v/>
      </c>
      <c r="D127" s="30" t="str">
        <f t="shared" si="15"/>
        <v/>
      </c>
      <c r="E127" s="31" t="e">
        <f t="shared" si="9"/>
        <v>#VALUE!</v>
      </c>
      <c r="F127" s="30" t="e">
        <f t="shared" si="10"/>
        <v>#VALUE!</v>
      </c>
      <c r="G127" s="30" t="str">
        <f t="shared" si="13"/>
        <v/>
      </c>
      <c r="H127" s="30" t="str">
        <f t="shared" si="14"/>
        <v/>
      </c>
      <c r="I127" s="30" t="e">
        <f t="shared" si="11"/>
        <v>#VALUE!</v>
      </c>
      <c r="J127" s="30">
        <f>SUM($H$14:$H127)</f>
        <v>0</v>
      </c>
      <c r="K127" s="25"/>
      <c r="L127" s="25"/>
    </row>
    <row r="128" spans="1:12" x14ac:dyDescent="0.2">
      <c r="A128" s="28" t="str">
        <f>IF(Values_Entered,A127+1,"")</f>
        <v/>
      </c>
      <c r="B128" s="29" t="str">
        <f t="shared" si="8"/>
        <v/>
      </c>
      <c r="C128" s="30" t="str">
        <f t="shared" si="12"/>
        <v/>
      </c>
      <c r="D128" s="30" t="str">
        <f t="shared" si="15"/>
        <v/>
      </c>
      <c r="E128" s="31" t="e">
        <f t="shared" si="9"/>
        <v>#VALUE!</v>
      </c>
      <c r="F128" s="30" t="e">
        <f t="shared" si="10"/>
        <v>#VALUE!</v>
      </c>
      <c r="G128" s="30" t="str">
        <f t="shared" si="13"/>
        <v/>
      </c>
      <c r="H128" s="30" t="str">
        <f t="shared" si="14"/>
        <v/>
      </c>
      <c r="I128" s="30" t="e">
        <f t="shared" si="11"/>
        <v>#VALUE!</v>
      </c>
      <c r="J128" s="30">
        <f>SUM($H$14:$H128)</f>
        <v>0</v>
      </c>
      <c r="K128" s="25"/>
      <c r="L128" s="25"/>
    </row>
    <row r="129" spans="1:12" x14ac:dyDescent="0.2">
      <c r="A129" s="28" t="str">
        <f>IF(Values_Entered,A128+1,"")</f>
        <v/>
      </c>
      <c r="B129" s="29" t="str">
        <f t="shared" si="8"/>
        <v/>
      </c>
      <c r="C129" s="30" t="str">
        <f t="shared" si="12"/>
        <v/>
      </c>
      <c r="D129" s="30" t="str">
        <f t="shared" si="15"/>
        <v/>
      </c>
      <c r="E129" s="31" t="e">
        <f t="shared" si="9"/>
        <v>#VALUE!</v>
      </c>
      <c r="F129" s="30" t="e">
        <f t="shared" si="10"/>
        <v>#VALUE!</v>
      </c>
      <c r="G129" s="30" t="str">
        <f t="shared" si="13"/>
        <v/>
      </c>
      <c r="H129" s="30" t="str">
        <f t="shared" si="14"/>
        <v/>
      </c>
      <c r="I129" s="30" t="e">
        <f t="shared" si="11"/>
        <v>#VALUE!</v>
      </c>
      <c r="J129" s="30">
        <f>SUM($H$14:$H129)</f>
        <v>0</v>
      </c>
      <c r="K129" s="25"/>
      <c r="L129" s="25"/>
    </row>
    <row r="130" spans="1:12" x14ac:dyDescent="0.2">
      <c r="A130" s="28" t="str">
        <f>IF(Values_Entered,A129+1,"")</f>
        <v/>
      </c>
      <c r="B130" s="29" t="str">
        <f t="shared" si="8"/>
        <v/>
      </c>
      <c r="C130" s="30" t="str">
        <f t="shared" si="12"/>
        <v/>
      </c>
      <c r="D130" s="30" t="str">
        <f t="shared" si="15"/>
        <v/>
      </c>
      <c r="E130" s="31" t="e">
        <f t="shared" si="9"/>
        <v>#VALUE!</v>
      </c>
      <c r="F130" s="30" t="e">
        <f t="shared" si="10"/>
        <v>#VALUE!</v>
      </c>
      <c r="G130" s="30" t="str">
        <f t="shared" si="13"/>
        <v/>
      </c>
      <c r="H130" s="30" t="str">
        <f t="shared" si="14"/>
        <v/>
      </c>
      <c r="I130" s="30" t="e">
        <f t="shared" si="11"/>
        <v>#VALUE!</v>
      </c>
      <c r="J130" s="30">
        <f>SUM($H$14:$H130)</f>
        <v>0</v>
      </c>
      <c r="K130" s="25"/>
      <c r="L130" s="25"/>
    </row>
    <row r="131" spans="1:12" x14ac:dyDescent="0.2">
      <c r="A131" s="28" t="str">
        <f>IF(Values_Entered,A130+1,"")</f>
        <v/>
      </c>
      <c r="B131" s="29" t="str">
        <f t="shared" si="8"/>
        <v/>
      </c>
      <c r="C131" s="30" t="str">
        <f t="shared" si="12"/>
        <v/>
      </c>
      <c r="D131" s="30" t="str">
        <f t="shared" si="15"/>
        <v/>
      </c>
      <c r="E131" s="31" t="e">
        <f t="shared" si="9"/>
        <v>#VALUE!</v>
      </c>
      <c r="F131" s="30" t="e">
        <f t="shared" si="10"/>
        <v>#VALUE!</v>
      </c>
      <c r="G131" s="30" t="str">
        <f t="shared" si="13"/>
        <v/>
      </c>
      <c r="H131" s="30" t="str">
        <f t="shared" si="14"/>
        <v/>
      </c>
      <c r="I131" s="30" t="e">
        <f t="shared" si="11"/>
        <v>#VALUE!</v>
      </c>
      <c r="J131" s="30">
        <f>SUM($H$14:$H131)</f>
        <v>0</v>
      </c>
      <c r="K131" s="25"/>
      <c r="L131" s="25"/>
    </row>
    <row r="132" spans="1:12" x14ac:dyDescent="0.2">
      <c r="A132" s="28" t="str">
        <f>IF(Values_Entered,A131+1,"")</f>
        <v/>
      </c>
      <c r="B132" s="29" t="str">
        <f t="shared" si="8"/>
        <v/>
      </c>
      <c r="C132" s="30" t="str">
        <f t="shared" si="12"/>
        <v/>
      </c>
      <c r="D132" s="30" t="str">
        <f t="shared" si="15"/>
        <v/>
      </c>
      <c r="E132" s="31" t="e">
        <f t="shared" si="9"/>
        <v>#VALUE!</v>
      </c>
      <c r="F132" s="30" t="e">
        <f t="shared" si="10"/>
        <v>#VALUE!</v>
      </c>
      <c r="G132" s="30" t="str">
        <f t="shared" si="13"/>
        <v/>
      </c>
      <c r="H132" s="30" t="str">
        <f t="shared" si="14"/>
        <v/>
      </c>
      <c r="I132" s="30" t="e">
        <f t="shared" si="11"/>
        <v>#VALUE!</v>
      </c>
      <c r="J132" s="30">
        <f>SUM($H$14:$H132)</f>
        <v>0</v>
      </c>
      <c r="K132" s="25"/>
      <c r="L132" s="25"/>
    </row>
    <row r="133" spans="1:12" x14ac:dyDescent="0.2">
      <c r="A133" s="28" t="str">
        <f>IF(Values_Entered,A132+1,"")</f>
        <v/>
      </c>
      <c r="B133" s="29" t="str">
        <f t="shared" si="8"/>
        <v/>
      </c>
      <c r="C133" s="30" t="str">
        <f t="shared" si="12"/>
        <v/>
      </c>
      <c r="D133" s="30" t="str">
        <f t="shared" si="15"/>
        <v/>
      </c>
      <c r="E133" s="31" t="e">
        <f t="shared" si="9"/>
        <v>#VALUE!</v>
      </c>
      <c r="F133" s="30" t="e">
        <f t="shared" si="10"/>
        <v>#VALUE!</v>
      </c>
      <c r="G133" s="30" t="str">
        <f t="shared" si="13"/>
        <v/>
      </c>
      <c r="H133" s="30" t="str">
        <f t="shared" si="14"/>
        <v/>
      </c>
      <c r="I133" s="30" t="e">
        <f t="shared" si="11"/>
        <v>#VALUE!</v>
      </c>
      <c r="J133" s="30">
        <f>SUM($H$14:$H133)</f>
        <v>0</v>
      </c>
      <c r="K133" s="25"/>
      <c r="L133" s="25"/>
    </row>
    <row r="134" spans="1:12" x14ac:dyDescent="0.2">
      <c r="A134" s="28" t="str">
        <f>IF(Values_Entered,A133+1,"")</f>
        <v/>
      </c>
      <c r="B134" s="29" t="str">
        <f t="shared" si="8"/>
        <v/>
      </c>
      <c r="C134" s="30" t="str">
        <f t="shared" si="12"/>
        <v/>
      </c>
      <c r="D134" s="30" t="str">
        <f t="shared" si="15"/>
        <v/>
      </c>
      <c r="E134" s="31" t="e">
        <f t="shared" si="9"/>
        <v>#VALUE!</v>
      </c>
      <c r="F134" s="30" t="e">
        <f t="shared" si="10"/>
        <v>#VALUE!</v>
      </c>
      <c r="G134" s="30" t="str">
        <f t="shared" si="13"/>
        <v/>
      </c>
      <c r="H134" s="30" t="str">
        <f t="shared" si="14"/>
        <v/>
      </c>
      <c r="I134" s="30" t="e">
        <f t="shared" si="11"/>
        <v>#VALUE!</v>
      </c>
      <c r="J134" s="30">
        <f>SUM($H$14:$H134)</f>
        <v>0</v>
      </c>
      <c r="K134" s="25"/>
      <c r="L134" s="25"/>
    </row>
    <row r="135" spans="1:12" x14ac:dyDescent="0.2">
      <c r="A135" s="28" t="str">
        <f>IF(Values_Entered,A134+1,"")</f>
        <v/>
      </c>
      <c r="B135" s="29" t="str">
        <f t="shared" si="8"/>
        <v/>
      </c>
      <c r="C135" s="30" t="str">
        <f t="shared" si="12"/>
        <v/>
      </c>
      <c r="D135" s="30" t="str">
        <f t="shared" si="15"/>
        <v/>
      </c>
      <c r="E135" s="31" t="e">
        <f t="shared" si="9"/>
        <v>#VALUE!</v>
      </c>
      <c r="F135" s="30" t="e">
        <f t="shared" si="10"/>
        <v>#VALUE!</v>
      </c>
      <c r="G135" s="30" t="str">
        <f t="shared" si="13"/>
        <v/>
      </c>
      <c r="H135" s="30" t="str">
        <f t="shared" si="14"/>
        <v/>
      </c>
      <c r="I135" s="30" t="e">
        <f t="shared" si="11"/>
        <v>#VALUE!</v>
      </c>
      <c r="J135" s="30">
        <f>SUM($H$14:$H135)</f>
        <v>0</v>
      </c>
      <c r="K135" s="25"/>
      <c r="L135" s="25"/>
    </row>
    <row r="136" spans="1:12" x14ac:dyDescent="0.2">
      <c r="A136" s="28" t="str">
        <f>IF(Values_Entered,A135+1,"")</f>
        <v/>
      </c>
      <c r="B136" s="29" t="str">
        <f t="shared" si="8"/>
        <v/>
      </c>
      <c r="C136" s="30" t="str">
        <f t="shared" si="12"/>
        <v/>
      </c>
      <c r="D136" s="30" t="str">
        <f t="shared" si="15"/>
        <v/>
      </c>
      <c r="E136" s="31" t="e">
        <f t="shared" si="9"/>
        <v>#VALUE!</v>
      </c>
      <c r="F136" s="30" t="e">
        <f t="shared" si="10"/>
        <v>#VALUE!</v>
      </c>
      <c r="G136" s="30" t="str">
        <f t="shared" si="13"/>
        <v/>
      </c>
      <c r="H136" s="30" t="str">
        <f t="shared" si="14"/>
        <v/>
      </c>
      <c r="I136" s="30" t="e">
        <f t="shared" si="11"/>
        <v>#VALUE!</v>
      </c>
      <c r="J136" s="30">
        <f>SUM($H$14:$H136)</f>
        <v>0</v>
      </c>
      <c r="K136" s="25"/>
      <c r="L136" s="25"/>
    </row>
    <row r="137" spans="1:12" x14ac:dyDescent="0.2">
      <c r="A137" s="28" t="str">
        <f>IF(Values_Entered,A136+1,"")</f>
        <v/>
      </c>
      <c r="B137" s="29" t="str">
        <f t="shared" si="8"/>
        <v/>
      </c>
      <c r="C137" s="30" t="str">
        <f t="shared" si="12"/>
        <v/>
      </c>
      <c r="D137" s="30" t="str">
        <f t="shared" si="15"/>
        <v/>
      </c>
      <c r="E137" s="31" t="e">
        <f t="shared" si="9"/>
        <v>#VALUE!</v>
      </c>
      <c r="F137" s="30" t="e">
        <f t="shared" si="10"/>
        <v>#VALUE!</v>
      </c>
      <c r="G137" s="30" t="str">
        <f t="shared" si="13"/>
        <v/>
      </c>
      <c r="H137" s="30" t="str">
        <f t="shared" si="14"/>
        <v/>
      </c>
      <c r="I137" s="30" t="e">
        <f t="shared" si="11"/>
        <v>#VALUE!</v>
      </c>
      <c r="J137" s="30">
        <f>SUM($H$14:$H137)</f>
        <v>0</v>
      </c>
      <c r="K137" s="25"/>
      <c r="L137" s="25"/>
    </row>
    <row r="138" spans="1:12" x14ac:dyDescent="0.2">
      <c r="A138" s="28" t="str">
        <f>IF(Values_Entered,A137+1,"")</f>
        <v/>
      </c>
      <c r="B138" s="29" t="str">
        <f t="shared" si="8"/>
        <v/>
      </c>
      <c r="C138" s="30" t="str">
        <f t="shared" si="12"/>
        <v/>
      </c>
      <c r="D138" s="30" t="str">
        <f t="shared" si="15"/>
        <v/>
      </c>
      <c r="E138" s="31" t="e">
        <f t="shared" si="9"/>
        <v>#VALUE!</v>
      </c>
      <c r="F138" s="30" t="e">
        <f t="shared" si="10"/>
        <v>#VALUE!</v>
      </c>
      <c r="G138" s="30" t="str">
        <f t="shared" si="13"/>
        <v/>
      </c>
      <c r="H138" s="30" t="str">
        <f t="shared" si="14"/>
        <v/>
      </c>
      <c r="I138" s="30" t="e">
        <f t="shared" si="11"/>
        <v>#VALUE!</v>
      </c>
      <c r="J138" s="30">
        <f>SUM($H$14:$H138)</f>
        <v>0</v>
      </c>
      <c r="K138" s="25"/>
      <c r="L138" s="25"/>
    </row>
    <row r="139" spans="1:12" x14ac:dyDescent="0.2">
      <c r="A139" s="28" t="str">
        <f>IF(Values_Entered,A138+1,"")</f>
        <v/>
      </c>
      <c r="B139" s="29" t="str">
        <f t="shared" si="8"/>
        <v/>
      </c>
      <c r="C139" s="30" t="str">
        <f t="shared" si="12"/>
        <v/>
      </c>
      <c r="D139" s="30" t="str">
        <f t="shared" si="15"/>
        <v/>
      </c>
      <c r="E139" s="31" t="e">
        <f t="shared" si="9"/>
        <v>#VALUE!</v>
      </c>
      <c r="F139" s="30" t="e">
        <f t="shared" si="10"/>
        <v>#VALUE!</v>
      </c>
      <c r="G139" s="30" t="str">
        <f t="shared" si="13"/>
        <v/>
      </c>
      <c r="H139" s="30" t="str">
        <f t="shared" si="14"/>
        <v/>
      </c>
      <c r="I139" s="30" t="e">
        <f t="shared" si="11"/>
        <v>#VALUE!</v>
      </c>
      <c r="J139" s="30">
        <f>SUM($H$14:$H139)</f>
        <v>0</v>
      </c>
      <c r="K139" s="25"/>
      <c r="L139" s="25"/>
    </row>
    <row r="140" spans="1:12" x14ac:dyDescent="0.2">
      <c r="A140" s="28" t="str">
        <f>IF(Values_Entered,A139+1,"")</f>
        <v/>
      </c>
      <c r="B140" s="29" t="str">
        <f t="shared" si="8"/>
        <v/>
      </c>
      <c r="C140" s="30" t="str">
        <f t="shared" si="12"/>
        <v/>
      </c>
      <c r="D140" s="30" t="str">
        <f t="shared" si="15"/>
        <v/>
      </c>
      <c r="E140" s="31" t="e">
        <f t="shared" si="9"/>
        <v>#VALUE!</v>
      </c>
      <c r="F140" s="30" t="e">
        <f t="shared" si="10"/>
        <v>#VALUE!</v>
      </c>
      <c r="G140" s="30" t="str">
        <f t="shared" si="13"/>
        <v/>
      </c>
      <c r="H140" s="30" t="str">
        <f t="shared" si="14"/>
        <v/>
      </c>
      <c r="I140" s="30" t="e">
        <f t="shared" si="11"/>
        <v>#VALUE!</v>
      </c>
      <c r="J140" s="30">
        <f>SUM($H$14:$H140)</f>
        <v>0</v>
      </c>
      <c r="K140" s="25"/>
      <c r="L140" s="25"/>
    </row>
    <row r="141" spans="1:12" x14ac:dyDescent="0.2">
      <c r="A141" s="28" t="str">
        <f>IF(Values_Entered,A140+1,"")</f>
        <v/>
      </c>
      <c r="B141" s="29" t="str">
        <f t="shared" si="8"/>
        <v/>
      </c>
      <c r="C141" s="30" t="str">
        <f t="shared" si="12"/>
        <v/>
      </c>
      <c r="D141" s="30" t="str">
        <f t="shared" si="15"/>
        <v/>
      </c>
      <c r="E141" s="31" t="e">
        <f t="shared" si="9"/>
        <v>#VALUE!</v>
      </c>
      <c r="F141" s="30" t="e">
        <f t="shared" si="10"/>
        <v>#VALUE!</v>
      </c>
      <c r="G141" s="30" t="str">
        <f t="shared" si="13"/>
        <v/>
      </c>
      <c r="H141" s="30" t="str">
        <f t="shared" si="14"/>
        <v/>
      </c>
      <c r="I141" s="30" t="e">
        <f t="shared" si="11"/>
        <v>#VALUE!</v>
      </c>
      <c r="J141" s="30">
        <f>SUM($H$14:$H141)</f>
        <v>0</v>
      </c>
      <c r="K141" s="25"/>
      <c r="L141" s="25"/>
    </row>
    <row r="142" spans="1:12" x14ac:dyDescent="0.2">
      <c r="A142" s="28" t="str">
        <f>IF(Values_Entered,A141+1,"")</f>
        <v/>
      </c>
      <c r="B142" s="29" t="str">
        <f t="shared" ref="B142:B205" si="16">IF(Pay_Num&lt;&gt;"",DATE(YEAR(Loan_Start),MONTH(Loan_Start)+(Pay_Num)*12/Num_Pmt_Per_Year,DAY(Loan_Start)),"")</f>
        <v/>
      </c>
      <c r="C142" s="30" t="str">
        <f t="shared" si="12"/>
        <v/>
      </c>
      <c r="D142" s="30" t="str">
        <f t="shared" si="15"/>
        <v/>
      </c>
      <c r="E142" s="31" t="e">
        <f t="shared" ref="E142:E205" si="17">IF(AND(Pay_Num&lt;&gt;"",Sched_Pay+Scheduled_Extra_Payments&lt;Beg_Bal),Scheduled_Extra_Payments,IF(AND(Pay_Num&lt;&gt;"",Beg_Bal-Sched_Pay&gt;0),Beg_Bal-Sched_Pay,IF(Pay_Num&lt;&gt;"",0,"")))</f>
        <v>#VALUE!</v>
      </c>
      <c r="F142" s="30" t="e">
        <f t="shared" ref="F142:F205" si="18">IF(AND(Pay_Num&lt;&gt;"",Sched_Pay+Extra_Pay&lt;Beg_Bal),Sched_Pay+Extra_Pay,IF(Pay_Num&lt;&gt;"",Beg_Bal,""))</f>
        <v>#VALUE!</v>
      </c>
      <c r="G142" s="30" t="str">
        <f t="shared" si="13"/>
        <v/>
      </c>
      <c r="H142" s="30" t="str">
        <f t="shared" si="14"/>
        <v/>
      </c>
      <c r="I142" s="30" t="e">
        <f t="shared" ref="I142:I205" si="19">IF(AND(Pay_Num&lt;&gt;"",Sched_Pay+Extra_Pay&lt;Beg_Bal),Beg_Bal-Princ,IF(Pay_Num&lt;&gt;"",0,""))</f>
        <v>#VALUE!</v>
      </c>
      <c r="J142" s="30">
        <f>SUM($H$14:$H142)</f>
        <v>0</v>
      </c>
      <c r="K142" s="25"/>
      <c r="L142" s="25"/>
    </row>
    <row r="143" spans="1:12" x14ac:dyDescent="0.2">
      <c r="A143" s="28" t="str">
        <f>IF(Values_Entered,A142+1,"")</f>
        <v/>
      </c>
      <c r="B143" s="29" t="str">
        <f t="shared" si="16"/>
        <v/>
      </c>
      <c r="C143" s="30" t="str">
        <f t="shared" ref="C143:C206" si="20">IF(Pay_Num&lt;&gt;"",I142,"")</f>
        <v/>
      </c>
      <c r="D143" s="30" t="str">
        <f t="shared" si="15"/>
        <v/>
      </c>
      <c r="E143" s="31" t="e">
        <f t="shared" si="17"/>
        <v>#VALUE!</v>
      </c>
      <c r="F143" s="30" t="e">
        <f t="shared" si="18"/>
        <v>#VALUE!</v>
      </c>
      <c r="G143" s="30" t="str">
        <f t="shared" ref="G143:G206" si="21">IF(Pay_Num&lt;&gt;"",Total_Pay-Int,"")</f>
        <v/>
      </c>
      <c r="H143" s="30" t="str">
        <f t="shared" ref="H143:H206" si="22">IF(Pay_Num&lt;&gt;"",Beg_Bal*Interest_Rate/Num_Pmt_Per_Year,"")</f>
        <v/>
      </c>
      <c r="I143" s="30" t="e">
        <f t="shared" si="19"/>
        <v>#VALUE!</v>
      </c>
      <c r="J143" s="30">
        <f>SUM($H$14:$H143)</f>
        <v>0</v>
      </c>
      <c r="K143" s="25"/>
      <c r="L143" s="25"/>
    </row>
    <row r="144" spans="1:12" x14ac:dyDescent="0.2">
      <c r="A144" s="28" t="str">
        <f>IF(Values_Entered,A143+1,"")</f>
        <v/>
      </c>
      <c r="B144" s="29" t="str">
        <f t="shared" si="16"/>
        <v/>
      </c>
      <c r="C144" s="30" t="str">
        <f t="shared" si="20"/>
        <v/>
      </c>
      <c r="D144" s="30" t="str">
        <f t="shared" ref="D144:D207" si="23">IF(Pay_Num&lt;&gt;"",Scheduled_Monthly_Payment,"")</f>
        <v/>
      </c>
      <c r="E144" s="31" t="e">
        <f t="shared" si="17"/>
        <v>#VALUE!</v>
      </c>
      <c r="F144" s="30" t="e">
        <f t="shared" si="18"/>
        <v>#VALUE!</v>
      </c>
      <c r="G144" s="30" t="str">
        <f t="shared" si="21"/>
        <v/>
      </c>
      <c r="H144" s="30" t="str">
        <f t="shared" si="22"/>
        <v/>
      </c>
      <c r="I144" s="30" t="e">
        <f t="shared" si="19"/>
        <v>#VALUE!</v>
      </c>
      <c r="J144" s="30">
        <f>SUM($H$14:$H144)</f>
        <v>0</v>
      </c>
      <c r="K144" s="25"/>
      <c r="L144" s="25"/>
    </row>
    <row r="145" spans="1:12" x14ac:dyDescent="0.2">
      <c r="A145" s="28" t="str">
        <f>IF(Values_Entered,A144+1,"")</f>
        <v/>
      </c>
      <c r="B145" s="29" t="str">
        <f t="shared" si="16"/>
        <v/>
      </c>
      <c r="C145" s="30" t="str">
        <f t="shared" si="20"/>
        <v/>
      </c>
      <c r="D145" s="30" t="str">
        <f t="shared" si="23"/>
        <v/>
      </c>
      <c r="E145" s="31" t="e">
        <f t="shared" si="17"/>
        <v>#VALUE!</v>
      </c>
      <c r="F145" s="30" t="e">
        <f t="shared" si="18"/>
        <v>#VALUE!</v>
      </c>
      <c r="G145" s="30" t="str">
        <f t="shared" si="21"/>
        <v/>
      </c>
      <c r="H145" s="30" t="str">
        <f t="shared" si="22"/>
        <v/>
      </c>
      <c r="I145" s="30" t="e">
        <f t="shared" si="19"/>
        <v>#VALUE!</v>
      </c>
      <c r="J145" s="30">
        <f>SUM($H$14:$H145)</f>
        <v>0</v>
      </c>
      <c r="K145" s="25"/>
      <c r="L145" s="25"/>
    </row>
    <row r="146" spans="1:12" x14ac:dyDescent="0.2">
      <c r="A146" s="28" t="str">
        <f>IF(Values_Entered,A145+1,"")</f>
        <v/>
      </c>
      <c r="B146" s="29" t="str">
        <f t="shared" si="16"/>
        <v/>
      </c>
      <c r="C146" s="30" t="str">
        <f t="shared" si="20"/>
        <v/>
      </c>
      <c r="D146" s="30" t="str">
        <f t="shared" si="23"/>
        <v/>
      </c>
      <c r="E146" s="31" t="e">
        <f t="shared" si="17"/>
        <v>#VALUE!</v>
      </c>
      <c r="F146" s="30" t="e">
        <f t="shared" si="18"/>
        <v>#VALUE!</v>
      </c>
      <c r="G146" s="30" t="str">
        <f t="shared" si="21"/>
        <v/>
      </c>
      <c r="H146" s="30" t="str">
        <f t="shared" si="22"/>
        <v/>
      </c>
      <c r="I146" s="30" t="e">
        <f t="shared" si="19"/>
        <v>#VALUE!</v>
      </c>
      <c r="J146" s="30">
        <f>SUM($H$14:$H146)</f>
        <v>0</v>
      </c>
      <c r="K146" s="25"/>
      <c r="L146" s="25"/>
    </row>
    <row r="147" spans="1:12" x14ac:dyDescent="0.2">
      <c r="A147" s="28" t="str">
        <f>IF(Values_Entered,A146+1,"")</f>
        <v/>
      </c>
      <c r="B147" s="29" t="str">
        <f t="shared" si="16"/>
        <v/>
      </c>
      <c r="C147" s="30" t="str">
        <f t="shared" si="20"/>
        <v/>
      </c>
      <c r="D147" s="30" t="str">
        <f t="shared" si="23"/>
        <v/>
      </c>
      <c r="E147" s="31" t="e">
        <f t="shared" si="17"/>
        <v>#VALUE!</v>
      </c>
      <c r="F147" s="30" t="e">
        <f t="shared" si="18"/>
        <v>#VALUE!</v>
      </c>
      <c r="G147" s="30" t="str">
        <f t="shared" si="21"/>
        <v/>
      </c>
      <c r="H147" s="30" t="str">
        <f t="shared" si="22"/>
        <v/>
      </c>
      <c r="I147" s="30" t="e">
        <f t="shared" si="19"/>
        <v>#VALUE!</v>
      </c>
      <c r="J147" s="30">
        <f>SUM($H$14:$H147)</f>
        <v>0</v>
      </c>
      <c r="K147" s="25"/>
      <c r="L147" s="25"/>
    </row>
    <row r="148" spans="1:12" x14ac:dyDescent="0.2">
      <c r="A148" s="28" t="str">
        <f>IF(Values_Entered,A147+1,"")</f>
        <v/>
      </c>
      <c r="B148" s="29" t="str">
        <f t="shared" si="16"/>
        <v/>
      </c>
      <c r="C148" s="30" t="str">
        <f t="shared" si="20"/>
        <v/>
      </c>
      <c r="D148" s="30" t="str">
        <f t="shared" si="23"/>
        <v/>
      </c>
      <c r="E148" s="31" t="e">
        <f t="shared" si="17"/>
        <v>#VALUE!</v>
      </c>
      <c r="F148" s="30" t="e">
        <f t="shared" si="18"/>
        <v>#VALUE!</v>
      </c>
      <c r="G148" s="30" t="str">
        <f t="shared" si="21"/>
        <v/>
      </c>
      <c r="H148" s="30" t="str">
        <f t="shared" si="22"/>
        <v/>
      </c>
      <c r="I148" s="30" t="e">
        <f t="shared" si="19"/>
        <v>#VALUE!</v>
      </c>
      <c r="J148" s="30">
        <f>SUM($H$14:$H148)</f>
        <v>0</v>
      </c>
      <c r="K148" s="25"/>
      <c r="L148" s="25"/>
    </row>
    <row r="149" spans="1:12" x14ac:dyDescent="0.2">
      <c r="A149" s="28" t="str">
        <f>IF(Values_Entered,A148+1,"")</f>
        <v/>
      </c>
      <c r="B149" s="29" t="str">
        <f t="shared" si="16"/>
        <v/>
      </c>
      <c r="C149" s="30" t="str">
        <f t="shared" si="20"/>
        <v/>
      </c>
      <c r="D149" s="30" t="str">
        <f t="shared" si="23"/>
        <v/>
      </c>
      <c r="E149" s="31" t="e">
        <f t="shared" si="17"/>
        <v>#VALUE!</v>
      </c>
      <c r="F149" s="30" t="e">
        <f t="shared" si="18"/>
        <v>#VALUE!</v>
      </c>
      <c r="G149" s="30" t="str">
        <f t="shared" si="21"/>
        <v/>
      </c>
      <c r="H149" s="30" t="str">
        <f t="shared" si="22"/>
        <v/>
      </c>
      <c r="I149" s="30" t="e">
        <f t="shared" si="19"/>
        <v>#VALUE!</v>
      </c>
      <c r="J149" s="30">
        <f>SUM($H$14:$H149)</f>
        <v>0</v>
      </c>
      <c r="K149" s="25"/>
      <c r="L149" s="25"/>
    </row>
    <row r="150" spans="1:12" x14ac:dyDescent="0.2">
      <c r="A150" s="28" t="str">
        <f>IF(Values_Entered,A149+1,"")</f>
        <v/>
      </c>
      <c r="B150" s="29" t="str">
        <f t="shared" si="16"/>
        <v/>
      </c>
      <c r="C150" s="30" t="str">
        <f t="shared" si="20"/>
        <v/>
      </c>
      <c r="D150" s="30" t="str">
        <f t="shared" si="23"/>
        <v/>
      </c>
      <c r="E150" s="31" t="e">
        <f t="shared" si="17"/>
        <v>#VALUE!</v>
      </c>
      <c r="F150" s="30" t="e">
        <f t="shared" si="18"/>
        <v>#VALUE!</v>
      </c>
      <c r="G150" s="30" t="str">
        <f t="shared" si="21"/>
        <v/>
      </c>
      <c r="H150" s="30" t="str">
        <f t="shared" si="22"/>
        <v/>
      </c>
      <c r="I150" s="30" t="e">
        <f t="shared" si="19"/>
        <v>#VALUE!</v>
      </c>
      <c r="J150" s="30">
        <f>SUM($H$14:$H150)</f>
        <v>0</v>
      </c>
      <c r="K150" s="25"/>
      <c r="L150" s="25"/>
    </row>
    <row r="151" spans="1:12" x14ac:dyDescent="0.2">
      <c r="A151" s="28" t="str">
        <f>IF(Values_Entered,A150+1,"")</f>
        <v/>
      </c>
      <c r="B151" s="29" t="str">
        <f t="shared" si="16"/>
        <v/>
      </c>
      <c r="C151" s="30" t="str">
        <f t="shared" si="20"/>
        <v/>
      </c>
      <c r="D151" s="30" t="str">
        <f t="shared" si="23"/>
        <v/>
      </c>
      <c r="E151" s="31" t="e">
        <f t="shared" si="17"/>
        <v>#VALUE!</v>
      </c>
      <c r="F151" s="30" t="e">
        <f t="shared" si="18"/>
        <v>#VALUE!</v>
      </c>
      <c r="G151" s="30" t="str">
        <f t="shared" si="21"/>
        <v/>
      </c>
      <c r="H151" s="30" t="str">
        <f t="shared" si="22"/>
        <v/>
      </c>
      <c r="I151" s="30" t="e">
        <f t="shared" si="19"/>
        <v>#VALUE!</v>
      </c>
      <c r="J151" s="30">
        <f>SUM($H$14:$H151)</f>
        <v>0</v>
      </c>
      <c r="K151" s="25"/>
      <c r="L151" s="25"/>
    </row>
    <row r="152" spans="1:12" x14ac:dyDescent="0.2">
      <c r="A152" s="28" t="str">
        <f>IF(Values_Entered,A151+1,"")</f>
        <v/>
      </c>
      <c r="B152" s="29" t="str">
        <f t="shared" si="16"/>
        <v/>
      </c>
      <c r="C152" s="30" t="str">
        <f t="shared" si="20"/>
        <v/>
      </c>
      <c r="D152" s="30" t="str">
        <f t="shared" si="23"/>
        <v/>
      </c>
      <c r="E152" s="31" t="e">
        <f t="shared" si="17"/>
        <v>#VALUE!</v>
      </c>
      <c r="F152" s="30" t="e">
        <f t="shared" si="18"/>
        <v>#VALUE!</v>
      </c>
      <c r="G152" s="30" t="str">
        <f t="shared" si="21"/>
        <v/>
      </c>
      <c r="H152" s="30" t="str">
        <f t="shared" si="22"/>
        <v/>
      </c>
      <c r="I152" s="30" t="e">
        <f t="shared" si="19"/>
        <v>#VALUE!</v>
      </c>
      <c r="J152" s="30">
        <f>SUM($H$14:$H152)</f>
        <v>0</v>
      </c>
      <c r="K152" s="25"/>
      <c r="L152" s="25"/>
    </row>
    <row r="153" spans="1:12" x14ac:dyDescent="0.2">
      <c r="A153" s="28" t="str">
        <f>IF(Values_Entered,A152+1,"")</f>
        <v/>
      </c>
      <c r="B153" s="29" t="str">
        <f t="shared" si="16"/>
        <v/>
      </c>
      <c r="C153" s="30" t="str">
        <f t="shared" si="20"/>
        <v/>
      </c>
      <c r="D153" s="30" t="str">
        <f t="shared" si="23"/>
        <v/>
      </c>
      <c r="E153" s="31" t="e">
        <f t="shared" si="17"/>
        <v>#VALUE!</v>
      </c>
      <c r="F153" s="30" t="e">
        <f t="shared" si="18"/>
        <v>#VALUE!</v>
      </c>
      <c r="G153" s="30" t="str">
        <f t="shared" si="21"/>
        <v/>
      </c>
      <c r="H153" s="30" t="str">
        <f t="shared" si="22"/>
        <v/>
      </c>
      <c r="I153" s="30" t="e">
        <f t="shared" si="19"/>
        <v>#VALUE!</v>
      </c>
      <c r="J153" s="30">
        <f>SUM($H$14:$H153)</f>
        <v>0</v>
      </c>
      <c r="K153" s="25"/>
      <c r="L153" s="25"/>
    </row>
    <row r="154" spans="1:12" x14ac:dyDescent="0.2">
      <c r="A154" s="28" t="str">
        <f>IF(Values_Entered,A153+1,"")</f>
        <v/>
      </c>
      <c r="B154" s="29" t="str">
        <f t="shared" si="16"/>
        <v/>
      </c>
      <c r="C154" s="30" t="str">
        <f t="shared" si="20"/>
        <v/>
      </c>
      <c r="D154" s="30" t="str">
        <f t="shared" si="23"/>
        <v/>
      </c>
      <c r="E154" s="31" t="e">
        <f t="shared" si="17"/>
        <v>#VALUE!</v>
      </c>
      <c r="F154" s="30" t="e">
        <f t="shared" si="18"/>
        <v>#VALUE!</v>
      </c>
      <c r="G154" s="30" t="str">
        <f t="shared" si="21"/>
        <v/>
      </c>
      <c r="H154" s="30" t="str">
        <f t="shared" si="22"/>
        <v/>
      </c>
      <c r="I154" s="30" t="e">
        <f t="shared" si="19"/>
        <v>#VALUE!</v>
      </c>
      <c r="J154" s="30">
        <f>SUM($H$14:$H154)</f>
        <v>0</v>
      </c>
      <c r="K154" s="25"/>
      <c r="L154" s="25"/>
    </row>
    <row r="155" spans="1:12" x14ac:dyDescent="0.2">
      <c r="A155" s="28" t="str">
        <f>IF(Values_Entered,A154+1,"")</f>
        <v/>
      </c>
      <c r="B155" s="29" t="str">
        <f t="shared" si="16"/>
        <v/>
      </c>
      <c r="C155" s="30" t="str">
        <f t="shared" si="20"/>
        <v/>
      </c>
      <c r="D155" s="30" t="str">
        <f t="shared" si="23"/>
        <v/>
      </c>
      <c r="E155" s="31" t="e">
        <f t="shared" si="17"/>
        <v>#VALUE!</v>
      </c>
      <c r="F155" s="30" t="e">
        <f t="shared" si="18"/>
        <v>#VALUE!</v>
      </c>
      <c r="G155" s="30" t="str">
        <f t="shared" si="21"/>
        <v/>
      </c>
      <c r="H155" s="30" t="str">
        <f t="shared" si="22"/>
        <v/>
      </c>
      <c r="I155" s="30" t="e">
        <f t="shared" si="19"/>
        <v>#VALUE!</v>
      </c>
      <c r="J155" s="30">
        <f>SUM($H$14:$H155)</f>
        <v>0</v>
      </c>
      <c r="K155" s="25"/>
      <c r="L155" s="25"/>
    </row>
    <row r="156" spans="1:12" x14ac:dyDescent="0.2">
      <c r="A156" s="28" t="str">
        <f>IF(Values_Entered,A155+1,"")</f>
        <v/>
      </c>
      <c r="B156" s="29" t="str">
        <f t="shared" si="16"/>
        <v/>
      </c>
      <c r="C156" s="30" t="str">
        <f t="shared" si="20"/>
        <v/>
      </c>
      <c r="D156" s="30" t="str">
        <f t="shared" si="23"/>
        <v/>
      </c>
      <c r="E156" s="31" t="e">
        <f t="shared" si="17"/>
        <v>#VALUE!</v>
      </c>
      <c r="F156" s="30" t="e">
        <f t="shared" si="18"/>
        <v>#VALUE!</v>
      </c>
      <c r="G156" s="30" t="str">
        <f t="shared" si="21"/>
        <v/>
      </c>
      <c r="H156" s="30" t="str">
        <f t="shared" si="22"/>
        <v/>
      </c>
      <c r="I156" s="30" t="e">
        <f t="shared" si="19"/>
        <v>#VALUE!</v>
      </c>
      <c r="J156" s="30">
        <f>SUM($H$14:$H156)</f>
        <v>0</v>
      </c>
      <c r="K156" s="25"/>
      <c r="L156" s="25"/>
    </row>
    <row r="157" spans="1:12" x14ac:dyDescent="0.2">
      <c r="A157" s="28" t="str">
        <f>IF(Values_Entered,A156+1,"")</f>
        <v/>
      </c>
      <c r="B157" s="29" t="str">
        <f t="shared" si="16"/>
        <v/>
      </c>
      <c r="C157" s="30" t="str">
        <f t="shared" si="20"/>
        <v/>
      </c>
      <c r="D157" s="30" t="str">
        <f t="shared" si="23"/>
        <v/>
      </c>
      <c r="E157" s="31" t="e">
        <f t="shared" si="17"/>
        <v>#VALUE!</v>
      </c>
      <c r="F157" s="30" t="e">
        <f t="shared" si="18"/>
        <v>#VALUE!</v>
      </c>
      <c r="G157" s="30" t="str">
        <f t="shared" si="21"/>
        <v/>
      </c>
      <c r="H157" s="30" t="str">
        <f t="shared" si="22"/>
        <v/>
      </c>
      <c r="I157" s="30" t="e">
        <f t="shared" si="19"/>
        <v>#VALUE!</v>
      </c>
      <c r="J157" s="30">
        <f>SUM($H$14:$H157)</f>
        <v>0</v>
      </c>
      <c r="K157" s="25"/>
      <c r="L157" s="25"/>
    </row>
    <row r="158" spans="1:12" x14ac:dyDescent="0.2">
      <c r="A158" s="28" t="str">
        <f>IF(Values_Entered,A157+1,"")</f>
        <v/>
      </c>
      <c r="B158" s="29" t="str">
        <f t="shared" si="16"/>
        <v/>
      </c>
      <c r="C158" s="30" t="str">
        <f t="shared" si="20"/>
        <v/>
      </c>
      <c r="D158" s="30" t="str">
        <f t="shared" si="23"/>
        <v/>
      </c>
      <c r="E158" s="31" t="e">
        <f t="shared" si="17"/>
        <v>#VALUE!</v>
      </c>
      <c r="F158" s="30" t="e">
        <f t="shared" si="18"/>
        <v>#VALUE!</v>
      </c>
      <c r="G158" s="30" t="str">
        <f t="shared" si="21"/>
        <v/>
      </c>
      <c r="H158" s="30" t="str">
        <f t="shared" si="22"/>
        <v/>
      </c>
      <c r="I158" s="30" t="e">
        <f t="shared" si="19"/>
        <v>#VALUE!</v>
      </c>
      <c r="J158" s="30">
        <f>SUM($H$14:$H158)</f>
        <v>0</v>
      </c>
      <c r="K158" s="25"/>
      <c r="L158" s="25"/>
    </row>
    <row r="159" spans="1:12" x14ac:dyDescent="0.2">
      <c r="A159" s="28" t="str">
        <f>IF(Values_Entered,A158+1,"")</f>
        <v/>
      </c>
      <c r="B159" s="29" t="str">
        <f t="shared" si="16"/>
        <v/>
      </c>
      <c r="C159" s="30" t="str">
        <f t="shared" si="20"/>
        <v/>
      </c>
      <c r="D159" s="30" t="str">
        <f t="shared" si="23"/>
        <v/>
      </c>
      <c r="E159" s="31" t="e">
        <f t="shared" si="17"/>
        <v>#VALUE!</v>
      </c>
      <c r="F159" s="30" t="e">
        <f t="shared" si="18"/>
        <v>#VALUE!</v>
      </c>
      <c r="G159" s="30" t="str">
        <f t="shared" si="21"/>
        <v/>
      </c>
      <c r="H159" s="30" t="str">
        <f t="shared" si="22"/>
        <v/>
      </c>
      <c r="I159" s="30" t="e">
        <f t="shared" si="19"/>
        <v>#VALUE!</v>
      </c>
      <c r="J159" s="30">
        <f>SUM($H$14:$H159)</f>
        <v>0</v>
      </c>
      <c r="K159" s="25"/>
      <c r="L159" s="25"/>
    </row>
    <row r="160" spans="1:12" x14ac:dyDescent="0.2">
      <c r="A160" s="28" t="str">
        <f>IF(Values_Entered,A159+1,"")</f>
        <v/>
      </c>
      <c r="B160" s="29" t="str">
        <f t="shared" si="16"/>
        <v/>
      </c>
      <c r="C160" s="30" t="str">
        <f t="shared" si="20"/>
        <v/>
      </c>
      <c r="D160" s="30" t="str">
        <f t="shared" si="23"/>
        <v/>
      </c>
      <c r="E160" s="31" t="e">
        <f t="shared" si="17"/>
        <v>#VALUE!</v>
      </c>
      <c r="F160" s="30" t="e">
        <f t="shared" si="18"/>
        <v>#VALUE!</v>
      </c>
      <c r="G160" s="30" t="str">
        <f t="shared" si="21"/>
        <v/>
      </c>
      <c r="H160" s="30" t="str">
        <f t="shared" si="22"/>
        <v/>
      </c>
      <c r="I160" s="30" t="e">
        <f t="shared" si="19"/>
        <v>#VALUE!</v>
      </c>
      <c r="J160" s="30">
        <f>SUM($H$14:$H160)</f>
        <v>0</v>
      </c>
      <c r="K160" s="25"/>
      <c r="L160" s="25"/>
    </row>
    <row r="161" spans="1:12" x14ac:dyDescent="0.2">
      <c r="A161" s="28" t="str">
        <f>IF(Values_Entered,A160+1,"")</f>
        <v/>
      </c>
      <c r="B161" s="29" t="str">
        <f t="shared" si="16"/>
        <v/>
      </c>
      <c r="C161" s="30" t="str">
        <f t="shared" si="20"/>
        <v/>
      </c>
      <c r="D161" s="30" t="str">
        <f t="shared" si="23"/>
        <v/>
      </c>
      <c r="E161" s="31" t="e">
        <f t="shared" si="17"/>
        <v>#VALUE!</v>
      </c>
      <c r="F161" s="30" t="e">
        <f t="shared" si="18"/>
        <v>#VALUE!</v>
      </c>
      <c r="G161" s="30" t="str">
        <f t="shared" si="21"/>
        <v/>
      </c>
      <c r="H161" s="30" t="str">
        <f t="shared" si="22"/>
        <v/>
      </c>
      <c r="I161" s="30" t="e">
        <f t="shared" si="19"/>
        <v>#VALUE!</v>
      </c>
      <c r="J161" s="30">
        <f>SUM($H$14:$H161)</f>
        <v>0</v>
      </c>
      <c r="K161" s="25"/>
      <c r="L161" s="25"/>
    </row>
    <row r="162" spans="1:12" x14ac:dyDescent="0.2">
      <c r="A162" s="28" t="str">
        <f>IF(Values_Entered,A161+1,"")</f>
        <v/>
      </c>
      <c r="B162" s="29" t="str">
        <f t="shared" si="16"/>
        <v/>
      </c>
      <c r="C162" s="30" t="str">
        <f t="shared" si="20"/>
        <v/>
      </c>
      <c r="D162" s="30" t="str">
        <f t="shared" si="23"/>
        <v/>
      </c>
      <c r="E162" s="31" t="e">
        <f t="shared" si="17"/>
        <v>#VALUE!</v>
      </c>
      <c r="F162" s="30" t="e">
        <f t="shared" si="18"/>
        <v>#VALUE!</v>
      </c>
      <c r="G162" s="30" t="str">
        <f t="shared" si="21"/>
        <v/>
      </c>
      <c r="H162" s="30" t="str">
        <f t="shared" si="22"/>
        <v/>
      </c>
      <c r="I162" s="30" t="e">
        <f t="shared" si="19"/>
        <v>#VALUE!</v>
      </c>
      <c r="J162" s="30">
        <f>SUM($H$14:$H162)</f>
        <v>0</v>
      </c>
      <c r="K162" s="25"/>
      <c r="L162" s="25"/>
    </row>
    <row r="163" spans="1:12" x14ac:dyDescent="0.2">
      <c r="A163" s="28" t="str">
        <f>IF(Values_Entered,A162+1,"")</f>
        <v/>
      </c>
      <c r="B163" s="29" t="str">
        <f t="shared" si="16"/>
        <v/>
      </c>
      <c r="C163" s="30" t="str">
        <f t="shared" si="20"/>
        <v/>
      </c>
      <c r="D163" s="30" t="str">
        <f t="shared" si="23"/>
        <v/>
      </c>
      <c r="E163" s="31" t="e">
        <f t="shared" si="17"/>
        <v>#VALUE!</v>
      </c>
      <c r="F163" s="30" t="e">
        <f t="shared" si="18"/>
        <v>#VALUE!</v>
      </c>
      <c r="G163" s="30" t="str">
        <f t="shared" si="21"/>
        <v/>
      </c>
      <c r="H163" s="30" t="str">
        <f t="shared" si="22"/>
        <v/>
      </c>
      <c r="I163" s="30" t="e">
        <f t="shared" si="19"/>
        <v>#VALUE!</v>
      </c>
      <c r="J163" s="30">
        <f>SUM($H$14:$H163)</f>
        <v>0</v>
      </c>
      <c r="K163" s="25"/>
      <c r="L163" s="25"/>
    </row>
    <row r="164" spans="1:12" x14ac:dyDescent="0.2">
      <c r="A164" s="28" t="str">
        <f>IF(Values_Entered,A163+1,"")</f>
        <v/>
      </c>
      <c r="B164" s="29" t="str">
        <f t="shared" si="16"/>
        <v/>
      </c>
      <c r="C164" s="30" t="str">
        <f t="shared" si="20"/>
        <v/>
      </c>
      <c r="D164" s="30" t="str">
        <f t="shared" si="23"/>
        <v/>
      </c>
      <c r="E164" s="31" t="e">
        <f t="shared" si="17"/>
        <v>#VALUE!</v>
      </c>
      <c r="F164" s="30" t="e">
        <f t="shared" si="18"/>
        <v>#VALUE!</v>
      </c>
      <c r="G164" s="30" t="str">
        <f t="shared" si="21"/>
        <v/>
      </c>
      <c r="H164" s="30" t="str">
        <f t="shared" si="22"/>
        <v/>
      </c>
      <c r="I164" s="30" t="e">
        <f t="shared" si="19"/>
        <v>#VALUE!</v>
      </c>
      <c r="J164" s="30">
        <f>SUM($H$14:$H164)</f>
        <v>0</v>
      </c>
      <c r="K164" s="25"/>
      <c r="L164" s="25"/>
    </row>
    <row r="165" spans="1:12" x14ac:dyDescent="0.2">
      <c r="A165" s="28" t="str">
        <f>IF(Values_Entered,A164+1,"")</f>
        <v/>
      </c>
      <c r="B165" s="29" t="str">
        <f t="shared" si="16"/>
        <v/>
      </c>
      <c r="C165" s="30" t="str">
        <f t="shared" si="20"/>
        <v/>
      </c>
      <c r="D165" s="30" t="str">
        <f t="shared" si="23"/>
        <v/>
      </c>
      <c r="E165" s="31" t="e">
        <f t="shared" si="17"/>
        <v>#VALUE!</v>
      </c>
      <c r="F165" s="30" t="e">
        <f t="shared" si="18"/>
        <v>#VALUE!</v>
      </c>
      <c r="G165" s="30" t="str">
        <f t="shared" si="21"/>
        <v/>
      </c>
      <c r="H165" s="30" t="str">
        <f t="shared" si="22"/>
        <v/>
      </c>
      <c r="I165" s="30" t="e">
        <f t="shared" si="19"/>
        <v>#VALUE!</v>
      </c>
      <c r="J165" s="30">
        <f>SUM($H$14:$H165)</f>
        <v>0</v>
      </c>
      <c r="K165" s="25"/>
      <c r="L165" s="25"/>
    </row>
    <row r="166" spans="1:12" x14ac:dyDescent="0.2">
      <c r="A166" s="28" t="str">
        <f>IF(Values_Entered,A165+1,"")</f>
        <v/>
      </c>
      <c r="B166" s="29" t="str">
        <f t="shared" si="16"/>
        <v/>
      </c>
      <c r="C166" s="30" t="str">
        <f t="shared" si="20"/>
        <v/>
      </c>
      <c r="D166" s="30" t="str">
        <f t="shared" si="23"/>
        <v/>
      </c>
      <c r="E166" s="31" t="e">
        <f t="shared" si="17"/>
        <v>#VALUE!</v>
      </c>
      <c r="F166" s="30" t="e">
        <f t="shared" si="18"/>
        <v>#VALUE!</v>
      </c>
      <c r="G166" s="30" t="str">
        <f t="shared" si="21"/>
        <v/>
      </c>
      <c r="H166" s="30" t="str">
        <f t="shared" si="22"/>
        <v/>
      </c>
      <c r="I166" s="30" t="e">
        <f t="shared" si="19"/>
        <v>#VALUE!</v>
      </c>
      <c r="J166" s="30">
        <f>SUM($H$14:$H166)</f>
        <v>0</v>
      </c>
      <c r="K166" s="25"/>
      <c r="L166" s="25"/>
    </row>
    <row r="167" spans="1:12" x14ac:dyDescent="0.2">
      <c r="A167" s="28" t="str">
        <f>IF(Values_Entered,A166+1,"")</f>
        <v/>
      </c>
      <c r="B167" s="29" t="str">
        <f t="shared" si="16"/>
        <v/>
      </c>
      <c r="C167" s="30" t="str">
        <f t="shared" si="20"/>
        <v/>
      </c>
      <c r="D167" s="30" t="str">
        <f t="shared" si="23"/>
        <v/>
      </c>
      <c r="E167" s="31" t="e">
        <f t="shared" si="17"/>
        <v>#VALUE!</v>
      </c>
      <c r="F167" s="30" t="e">
        <f t="shared" si="18"/>
        <v>#VALUE!</v>
      </c>
      <c r="G167" s="30" t="str">
        <f t="shared" si="21"/>
        <v/>
      </c>
      <c r="H167" s="30" t="str">
        <f t="shared" si="22"/>
        <v/>
      </c>
      <c r="I167" s="30" t="e">
        <f t="shared" si="19"/>
        <v>#VALUE!</v>
      </c>
      <c r="J167" s="30">
        <f>SUM($H$14:$H167)</f>
        <v>0</v>
      </c>
      <c r="K167" s="25"/>
      <c r="L167" s="25"/>
    </row>
    <row r="168" spans="1:12" x14ac:dyDescent="0.2">
      <c r="A168" s="28" t="str">
        <f>IF(Values_Entered,A167+1,"")</f>
        <v/>
      </c>
      <c r="B168" s="29" t="str">
        <f t="shared" si="16"/>
        <v/>
      </c>
      <c r="C168" s="30" t="str">
        <f t="shared" si="20"/>
        <v/>
      </c>
      <c r="D168" s="30" t="str">
        <f t="shared" si="23"/>
        <v/>
      </c>
      <c r="E168" s="31" t="e">
        <f t="shared" si="17"/>
        <v>#VALUE!</v>
      </c>
      <c r="F168" s="30" t="e">
        <f t="shared" si="18"/>
        <v>#VALUE!</v>
      </c>
      <c r="G168" s="30" t="str">
        <f t="shared" si="21"/>
        <v/>
      </c>
      <c r="H168" s="30" t="str">
        <f t="shared" si="22"/>
        <v/>
      </c>
      <c r="I168" s="30" t="e">
        <f t="shared" si="19"/>
        <v>#VALUE!</v>
      </c>
      <c r="J168" s="30">
        <f>SUM($H$14:$H168)</f>
        <v>0</v>
      </c>
      <c r="K168" s="25"/>
      <c r="L168" s="25"/>
    </row>
    <row r="169" spans="1:12" x14ac:dyDescent="0.2">
      <c r="A169" s="28" t="str">
        <f>IF(Values_Entered,A168+1,"")</f>
        <v/>
      </c>
      <c r="B169" s="29" t="str">
        <f t="shared" si="16"/>
        <v/>
      </c>
      <c r="C169" s="30" t="str">
        <f t="shared" si="20"/>
        <v/>
      </c>
      <c r="D169" s="30" t="str">
        <f t="shared" si="23"/>
        <v/>
      </c>
      <c r="E169" s="31" t="e">
        <f t="shared" si="17"/>
        <v>#VALUE!</v>
      </c>
      <c r="F169" s="30" t="e">
        <f t="shared" si="18"/>
        <v>#VALUE!</v>
      </c>
      <c r="G169" s="30" t="str">
        <f t="shared" si="21"/>
        <v/>
      </c>
      <c r="H169" s="30" t="str">
        <f t="shared" si="22"/>
        <v/>
      </c>
      <c r="I169" s="30" t="e">
        <f t="shared" si="19"/>
        <v>#VALUE!</v>
      </c>
      <c r="J169" s="30">
        <f>SUM($H$14:$H169)</f>
        <v>0</v>
      </c>
      <c r="K169" s="25"/>
      <c r="L169" s="25"/>
    </row>
    <row r="170" spans="1:12" x14ac:dyDescent="0.2">
      <c r="A170" s="28" t="str">
        <f>IF(Values_Entered,A169+1,"")</f>
        <v/>
      </c>
      <c r="B170" s="29" t="str">
        <f t="shared" si="16"/>
        <v/>
      </c>
      <c r="C170" s="30" t="str">
        <f t="shared" si="20"/>
        <v/>
      </c>
      <c r="D170" s="30" t="str">
        <f t="shared" si="23"/>
        <v/>
      </c>
      <c r="E170" s="31" t="e">
        <f t="shared" si="17"/>
        <v>#VALUE!</v>
      </c>
      <c r="F170" s="30" t="e">
        <f t="shared" si="18"/>
        <v>#VALUE!</v>
      </c>
      <c r="G170" s="30" t="str">
        <f t="shared" si="21"/>
        <v/>
      </c>
      <c r="H170" s="30" t="str">
        <f t="shared" si="22"/>
        <v/>
      </c>
      <c r="I170" s="30" t="e">
        <f t="shared" si="19"/>
        <v>#VALUE!</v>
      </c>
      <c r="J170" s="30">
        <f>SUM($H$14:$H170)</f>
        <v>0</v>
      </c>
      <c r="K170" s="25"/>
      <c r="L170" s="25"/>
    </row>
    <row r="171" spans="1:12" x14ac:dyDescent="0.2">
      <c r="A171" s="28" t="str">
        <f>IF(Values_Entered,A170+1,"")</f>
        <v/>
      </c>
      <c r="B171" s="29" t="str">
        <f t="shared" si="16"/>
        <v/>
      </c>
      <c r="C171" s="30" t="str">
        <f t="shared" si="20"/>
        <v/>
      </c>
      <c r="D171" s="30" t="str">
        <f t="shared" si="23"/>
        <v/>
      </c>
      <c r="E171" s="31" t="e">
        <f t="shared" si="17"/>
        <v>#VALUE!</v>
      </c>
      <c r="F171" s="30" t="e">
        <f t="shared" si="18"/>
        <v>#VALUE!</v>
      </c>
      <c r="G171" s="30" t="str">
        <f t="shared" si="21"/>
        <v/>
      </c>
      <c r="H171" s="30" t="str">
        <f t="shared" si="22"/>
        <v/>
      </c>
      <c r="I171" s="30" t="e">
        <f t="shared" si="19"/>
        <v>#VALUE!</v>
      </c>
      <c r="J171" s="30">
        <f>SUM($H$14:$H171)</f>
        <v>0</v>
      </c>
      <c r="K171" s="25"/>
      <c r="L171" s="25"/>
    </row>
    <row r="172" spans="1:12" x14ac:dyDescent="0.2">
      <c r="A172" s="28" t="str">
        <f>IF(Values_Entered,A171+1,"")</f>
        <v/>
      </c>
      <c r="B172" s="29" t="str">
        <f t="shared" si="16"/>
        <v/>
      </c>
      <c r="C172" s="30" t="str">
        <f t="shared" si="20"/>
        <v/>
      </c>
      <c r="D172" s="30" t="str">
        <f t="shared" si="23"/>
        <v/>
      </c>
      <c r="E172" s="31" t="e">
        <f t="shared" si="17"/>
        <v>#VALUE!</v>
      </c>
      <c r="F172" s="30" t="e">
        <f t="shared" si="18"/>
        <v>#VALUE!</v>
      </c>
      <c r="G172" s="30" t="str">
        <f t="shared" si="21"/>
        <v/>
      </c>
      <c r="H172" s="30" t="str">
        <f t="shared" si="22"/>
        <v/>
      </c>
      <c r="I172" s="30" t="e">
        <f t="shared" si="19"/>
        <v>#VALUE!</v>
      </c>
      <c r="J172" s="30">
        <f>SUM($H$14:$H172)</f>
        <v>0</v>
      </c>
      <c r="K172" s="25"/>
      <c r="L172" s="25"/>
    </row>
    <row r="173" spans="1:12" x14ac:dyDescent="0.2">
      <c r="A173" s="28" t="str">
        <f>IF(Values_Entered,A172+1,"")</f>
        <v/>
      </c>
      <c r="B173" s="29" t="str">
        <f t="shared" si="16"/>
        <v/>
      </c>
      <c r="C173" s="30" t="str">
        <f t="shared" si="20"/>
        <v/>
      </c>
      <c r="D173" s="30" t="str">
        <f t="shared" si="23"/>
        <v/>
      </c>
      <c r="E173" s="31" t="e">
        <f t="shared" si="17"/>
        <v>#VALUE!</v>
      </c>
      <c r="F173" s="30" t="e">
        <f t="shared" si="18"/>
        <v>#VALUE!</v>
      </c>
      <c r="G173" s="30" t="str">
        <f t="shared" si="21"/>
        <v/>
      </c>
      <c r="H173" s="30" t="str">
        <f t="shared" si="22"/>
        <v/>
      </c>
      <c r="I173" s="30" t="e">
        <f t="shared" si="19"/>
        <v>#VALUE!</v>
      </c>
      <c r="J173" s="30">
        <f>SUM($H$14:$H173)</f>
        <v>0</v>
      </c>
      <c r="K173" s="25"/>
      <c r="L173" s="25"/>
    </row>
    <row r="174" spans="1:12" x14ac:dyDescent="0.2">
      <c r="A174" s="28" t="str">
        <f>IF(Values_Entered,A173+1,"")</f>
        <v/>
      </c>
      <c r="B174" s="29" t="str">
        <f t="shared" si="16"/>
        <v/>
      </c>
      <c r="C174" s="30" t="str">
        <f t="shared" si="20"/>
        <v/>
      </c>
      <c r="D174" s="30" t="str">
        <f t="shared" si="23"/>
        <v/>
      </c>
      <c r="E174" s="31" t="e">
        <f t="shared" si="17"/>
        <v>#VALUE!</v>
      </c>
      <c r="F174" s="30" t="e">
        <f t="shared" si="18"/>
        <v>#VALUE!</v>
      </c>
      <c r="G174" s="30" t="str">
        <f t="shared" si="21"/>
        <v/>
      </c>
      <c r="H174" s="30" t="str">
        <f t="shared" si="22"/>
        <v/>
      </c>
      <c r="I174" s="30" t="e">
        <f t="shared" si="19"/>
        <v>#VALUE!</v>
      </c>
      <c r="J174" s="30">
        <f>SUM($H$14:$H174)</f>
        <v>0</v>
      </c>
      <c r="K174" s="25"/>
      <c r="L174" s="25"/>
    </row>
    <row r="175" spans="1:12" x14ac:dyDescent="0.2">
      <c r="A175" s="28" t="str">
        <f>IF(Values_Entered,A174+1,"")</f>
        <v/>
      </c>
      <c r="B175" s="29" t="str">
        <f t="shared" si="16"/>
        <v/>
      </c>
      <c r="C175" s="30" t="str">
        <f t="shared" si="20"/>
        <v/>
      </c>
      <c r="D175" s="30" t="str">
        <f t="shared" si="23"/>
        <v/>
      </c>
      <c r="E175" s="31" t="e">
        <f t="shared" si="17"/>
        <v>#VALUE!</v>
      </c>
      <c r="F175" s="30" t="e">
        <f t="shared" si="18"/>
        <v>#VALUE!</v>
      </c>
      <c r="G175" s="30" t="str">
        <f t="shared" si="21"/>
        <v/>
      </c>
      <c r="H175" s="30" t="str">
        <f t="shared" si="22"/>
        <v/>
      </c>
      <c r="I175" s="30" t="e">
        <f t="shared" si="19"/>
        <v>#VALUE!</v>
      </c>
      <c r="J175" s="30">
        <f>SUM($H$14:$H175)</f>
        <v>0</v>
      </c>
      <c r="K175" s="25"/>
      <c r="L175" s="25"/>
    </row>
    <row r="176" spans="1:12" x14ac:dyDescent="0.2">
      <c r="A176" s="28" t="str">
        <f>IF(Values_Entered,A175+1,"")</f>
        <v/>
      </c>
      <c r="B176" s="29" t="str">
        <f t="shared" si="16"/>
        <v/>
      </c>
      <c r="C176" s="30" t="str">
        <f t="shared" si="20"/>
        <v/>
      </c>
      <c r="D176" s="30" t="str">
        <f t="shared" si="23"/>
        <v/>
      </c>
      <c r="E176" s="31" t="e">
        <f t="shared" si="17"/>
        <v>#VALUE!</v>
      </c>
      <c r="F176" s="30" t="e">
        <f t="shared" si="18"/>
        <v>#VALUE!</v>
      </c>
      <c r="G176" s="30" t="str">
        <f t="shared" si="21"/>
        <v/>
      </c>
      <c r="H176" s="30" t="str">
        <f t="shared" si="22"/>
        <v/>
      </c>
      <c r="I176" s="30" t="e">
        <f t="shared" si="19"/>
        <v>#VALUE!</v>
      </c>
      <c r="J176" s="30">
        <f>SUM($H$14:$H176)</f>
        <v>0</v>
      </c>
      <c r="K176" s="25"/>
      <c r="L176" s="25"/>
    </row>
    <row r="177" spans="1:12" x14ac:dyDescent="0.2">
      <c r="A177" s="28" t="str">
        <f>IF(Values_Entered,A176+1,"")</f>
        <v/>
      </c>
      <c r="B177" s="29" t="str">
        <f t="shared" si="16"/>
        <v/>
      </c>
      <c r="C177" s="30" t="str">
        <f t="shared" si="20"/>
        <v/>
      </c>
      <c r="D177" s="30" t="str">
        <f t="shared" si="23"/>
        <v/>
      </c>
      <c r="E177" s="31" t="e">
        <f t="shared" si="17"/>
        <v>#VALUE!</v>
      </c>
      <c r="F177" s="30" t="e">
        <f t="shared" si="18"/>
        <v>#VALUE!</v>
      </c>
      <c r="G177" s="30" t="str">
        <f t="shared" si="21"/>
        <v/>
      </c>
      <c r="H177" s="30" t="str">
        <f t="shared" si="22"/>
        <v/>
      </c>
      <c r="I177" s="30" t="e">
        <f t="shared" si="19"/>
        <v>#VALUE!</v>
      </c>
      <c r="J177" s="30">
        <f>SUM($H$14:$H177)</f>
        <v>0</v>
      </c>
      <c r="K177" s="25"/>
      <c r="L177" s="25"/>
    </row>
    <row r="178" spans="1:12" x14ac:dyDescent="0.2">
      <c r="A178" s="28" t="str">
        <f>IF(Values_Entered,A177+1,"")</f>
        <v/>
      </c>
      <c r="B178" s="29" t="str">
        <f t="shared" si="16"/>
        <v/>
      </c>
      <c r="C178" s="30" t="str">
        <f t="shared" si="20"/>
        <v/>
      </c>
      <c r="D178" s="30" t="str">
        <f t="shared" si="23"/>
        <v/>
      </c>
      <c r="E178" s="31" t="e">
        <f t="shared" si="17"/>
        <v>#VALUE!</v>
      </c>
      <c r="F178" s="30" t="e">
        <f t="shared" si="18"/>
        <v>#VALUE!</v>
      </c>
      <c r="G178" s="30" t="str">
        <f t="shared" si="21"/>
        <v/>
      </c>
      <c r="H178" s="30" t="str">
        <f t="shared" si="22"/>
        <v/>
      </c>
      <c r="I178" s="30" t="e">
        <f t="shared" si="19"/>
        <v>#VALUE!</v>
      </c>
      <c r="J178" s="30">
        <f>SUM($H$14:$H178)</f>
        <v>0</v>
      </c>
      <c r="K178" s="25"/>
      <c r="L178" s="25"/>
    </row>
    <row r="179" spans="1:12" x14ac:dyDescent="0.2">
      <c r="A179" s="28" t="str">
        <f>IF(Values_Entered,A178+1,"")</f>
        <v/>
      </c>
      <c r="B179" s="29" t="str">
        <f t="shared" si="16"/>
        <v/>
      </c>
      <c r="C179" s="30" t="str">
        <f t="shared" si="20"/>
        <v/>
      </c>
      <c r="D179" s="30" t="str">
        <f t="shared" si="23"/>
        <v/>
      </c>
      <c r="E179" s="31" t="e">
        <f t="shared" si="17"/>
        <v>#VALUE!</v>
      </c>
      <c r="F179" s="30" t="e">
        <f t="shared" si="18"/>
        <v>#VALUE!</v>
      </c>
      <c r="G179" s="30" t="str">
        <f t="shared" si="21"/>
        <v/>
      </c>
      <c r="H179" s="30" t="str">
        <f t="shared" si="22"/>
        <v/>
      </c>
      <c r="I179" s="30" t="e">
        <f t="shared" si="19"/>
        <v>#VALUE!</v>
      </c>
      <c r="J179" s="30">
        <f>SUM($H$14:$H179)</f>
        <v>0</v>
      </c>
      <c r="K179" s="25"/>
      <c r="L179" s="25"/>
    </row>
    <row r="180" spans="1:12" x14ac:dyDescent="0.2">
      <c r="A180" s="28" t="str">
        <f>IF(Values_Entered,A179+1,"")</f>
        <v/>
      </c>
      <c r="B180" s="29" t="str">
        <f t="shared" si="16"/>
        <v/>
      </c>
      <c r="C180" s="30" t="str">
        <f t="shared" si="20"/>
        <v/>
      </c>
      <c r="D180" s="30" t="str">
        <f t="shared" si="23"/>
        <v/>
      </c>
      <c r="E180" s="31" t="e">
        <f t="shared" si="17"/>
        <v>#VALUE!</v>
      </c>
      <c r="F180" s="30" t="e">
        <f t="shared" si="18"/>
        <v>#VALUE!</v>
      </c>
      <c r="G180" s="30" t="str">
        <f t="shared" si="21"/>
        <v/>
      </c>
      <c r="H180" s="30" t="str">
        <f t="shared" si="22"/>
        <v/>
      </c>
      <c r="I180" s="30" t="e">
        <f t="shared" si="19"/>
        <v>#VALUE!</v>
      </c>
      <c r="J180" s="30">
        <f>SUM($H$14:$H180)</f>
        <v>0</v>
      </c>
      <c r="K180" s="25"/>
      <c r="L180" s="25"/>
    </row>
    <row r="181" spans="1:12" x14ac:dyDescent="0.2">
      <c r="A181" s="28" t="str">
        <f>IF(Values_Entered,A180+1,"")</f>
        <v/>
      </c>
      <c r="B181" s="29" t="str">
        <f t="shared" si="16"/>
        <v/>
      </c>
      <c r="C181" s="30" t="str">
        <f t="shared" si="20"/>
        <v/>
      </c>
      <c r="D181" s="30" t="str">
        <f t="shared" si="23"/>
        <v/>
      </c>
      <c r="E181" s="31" t="e">
        <f t="shared" si="17"/>
        <v>#VALUE!</v>
      </c>
      <c r="F181" s="30" t="e">
        <f t="shared" si="18"/>
        <v>#VALUE!</v>
      </c>
      <c r="G181" s="30" t="str">
        <f t="shared" si="21"/>
        <v/>
      </c>
      <c r="H181" s="30" t="str">
        <f t="shared" si="22"/>
        <v/>
      </c>
      <c r="I181" s="30" t="e">
        <f t="shared" si="19"/>
        <v>#VALUE!</v>
      </c>
      <c r="J181" s="30">
        <f>SUM($H$14:$H181)</f>
        <v>0</v>
      </c>
      <c r="K181" s="25"/>
      <c r="L181" s="25"/>
    </row>
    <row r="182" spans="1:12" x14ac:dyDescent="0.2">
      <c r="A182" s="28" t="str">
        <f>IF(Values_Entered,A181+1,"")</f>
        <v/>
      </c>
      <c r="B182" s="29" t="str">
        <f t="shared" si="16"/>
        <v/>
      </c>
      <c r="C182" s="30" t="str">
        <f t="shared" si="20"/>
        <v/>
      </c>
      <c r="D182" s="30" t="str">
        <f t="shared" si="23"/>
        <v/>
      </c>
      <c r="E182" s="31" t="e">
        <f t="shared" si="17"/>
        <v>#VALUE!</v>
      </c>
      <c r="F182" s="30" t="e">
        <f t="shared" si="18"/>
        <v>#VALUE!</v>
      </c>
      <c r="G182" s="30" t="str">
        <f t="shared" si="21"/>
        <v/>
      </c>
      <c r="H182" s="30" t="str">
        <f t="shared" si="22"/>
        <v/>
      </c>
      <c r="I182" s="30" t="e">
        <f t="shared" si="19"/>
        <v>#VALUE!</v>
      </c>
      <c r="J182" s="30">
        <f>SUM($H$14:$H182)</f>
        <v>0</v>
      </c>
      <c r="K182" s="25"/>
      <c r="L182" s="25"/>
    </row>
    <row r="183" spans="1:12" x14ac:dyDescent="0.2">
      <c r="A183" s="28" t="str">
        <f>IF(Values_Entered,A182+1,"")</f>
        <v/>
      </c>
      <c r="B183" s="29" t="str">
        <f t="shared" si="16"/>
        <v/>
      </c>
      <c r="C183" s="30" t="str">
        <f t="shared" si="20"/>
        <v/>
      </c>
      <c r="D183" s="30" t="str">
        <f t="shared" si="23"/>
        <v/>
      </c>
      <c r="E183" s="31" t="e">
        <f t="shared" si="17"/>
        <v>#VALUE!</v>
      </c>
      <c r="F183" s="30" t="e">
        <f t="shared" si="18"/>
        <v>#VALUE!</v>
      </c>
      <c r="G183" s="30" t="str">
        <f t="shared" si="21"/>
        <v/>
      </c>
      <c r="H183" s="30" t="str">
        <f t="shared" si="22"/>
        <v/>
      </c>
      <c r="I183" s="30" t="e">
        <f t="shared" si="19"/>
        <v>#VALUE!</v>
      </c>
      <c r="J183" s="30">
        <f>SUM($H$14:$H183)</f>
        <v>0</v>
      </c>
      <c r="K183" s="25"/>
      <c r="L183" s="25"/>
    </row>
    <row r="184" spans="1:12" x14ac:dyDescent="0.2">
      <c r="A184" s="28" t="str">
        <f>IF(Values_Entered,A183+1,"")</f>
        <v/>
      </c>
      <c r="B184" s="29" t="str">
        <f t="shared" si="16"/>
        <v/>
      </c>
      <c r="C184" s="30" t="str">
        <f t="shared" si="20"/>
        <v/>
      </c>
      <c r="D184" s="30" t="str">
        <f t="shared" si="23"/>
        <v/>
      </c>
      <c r="E184" s="31" t="e">
        <f t="shared" si="17"/>
        <v>#VALUE!</v>
      </c>
      <c r="F184" s="30" t="e">
        <f t="shared" si="18"/>
        <v>#VALUE!</v>
      </c>
      <c r="G184" s="30" t="str">
        <f t="shared" si="21"/>
        <v/>
      </c>
      <c r="H184" s="30" t="str">
        <f t="shared" si="22"/>
        <v/>
      </c>
      <c r="I184" s="30" t="e">
        <f t="shared" si="19"/>
        <v>#VALUE!</v>
      </c>
      <c r="J184" s="30">
        <f>SUM($H$14:$H184)</f>
        <v>0</v>
      </c>
      <c r="K184" s="25"/>
      <c r="L184" s="25"/>
    </row>
    <row r="185" spans="1:12" x14ac:dyDescent="0.2">
      <c r="A185" s="28" t="str">
        <f>IF(Values_Entered,A184+1,"")</f>
        <v/>
      </c>
      <c r="B185" s="29" t="str">
        <f t="shared" si="16"/>
        <v/>
      </c>
      <c r="C185" s="30" t="str">
        <f t="shared" si="20"/>
        <v/>
      </c>
      <c r="D185" s="30" t="str">
        <f t="shared" si="23"/>
        <v/>
      </c>
      <c r="E185" s="31" t="e">
        <f t="shared" si="17"/>
        <v>#VALUE!</v>
      </c>
      <c r="F185" s="30" t="e">
        <f t="shared" si="18"/>
        <v>#VALUE!</v>
      </c>
      <c r="G185" s="30" t="str">
        <f t="shared" si="21"/>
        <v/>
      </c>
      <c r="H185" s="30" t="str">
        <f t="shared" si="22"/>
        <v/>
      </c>
      <c r="I185" s="30" t="e">
        <f t="shared" si="19"/>
        <v>#VALUE!</v>
      </c>
      <c r="J185" s="30">
        <f>SUM($H$14:$H185)</f>
        <v>0</v>
      </c>
      <c r="K185" s="25"/>
      <c r="L185" s="25"/>
    </row>
    <row r="186" spans="1:12" x14ac:dyDescent="0.2">
      <c r="A186" s="28" t="str">
        <f>IF(Values_Entered,A185+1,"")</f>
        <v/>
      </c>
      <c r="B186" s="29" t="str">
        <f t="shared" si="16"/>
        <v/>
      </c>
      <c r="C186" s="30" t="str">
        <f t="shared" si="20"/>
        <v/>
      </c>
      <c r="D186" s="30" t="str">
        <f t="shared" si="23"/>
        <v/>
      </c>
      <c r="E186" s="31" t="e">
        <f t="shared" si="17"/>
        <v>#VALUE!</v>
      </c>
      <c r="F186" s="30" t="e">
        <f t="shared" si="18"/>
        <v>#VALUE!</v>
      </c>
      <c r="G186" s="30" t="str">
        <f t="shared" si="21"/>
        <v/>
      </c>
      <c r="H186" s="30" t="str">
        <f t="shared" si="22"/>
        <v/>
      </c>
      <c r="I186" s="30" t="e">
        <f t="shared" si="19"/>
        <v>#VALUE!</v>
      </c>
      <c r="J186" s="30">
        <f>SUM($H$14:$H186)</f>
        <v>0</v>
      </c>
      <c r="K186" s="25"/>
      <c r="L186" s="25"/>
    </row>
    <row r="187" spans="1:12" x14ac:dyDescent="0.2">
      <c r="A187" s="28" t="str">
        <f>IF(Values_Entered,A186+1,"")</f>
        <v/>
      </c>
      <c r="B187" s="29" t="str">
        <f t="shared" si="16"/>
        <v/>
      </c>
      <c r="C187" s="30" t="str">
        <f t="shared" si="20"/>
        <v/>
      </c>
      <c r="D187" s="30" t="str">
        <f t="shared" si="23"/>
        <v/>
      </c>
      <c r="E187" s="31" t="e">
        <f t="shared" si="17"/>
        <v>#VALUE!</v>
      </c>
      <c r="F187" s="30" t="e">
        <f t="shared" si="18"/>
        <v>#VALUE!</v>
      </c>
      <c r="G187" s="30" t="str">
        <f t="shared" si="21"/>
        <v/>
      </c>
      <c r="H187" s="30" t="str">
        <f t="shared" si="22"/>
        <v/>
      </c>
      <c r="I187" s="30" t="e">
        <f t="shared" si="19"/>
        <v>#VALUE!</v>
      </c>
      <c r="J187" s="30">
        <f>SUM($H$14:$H187)</f>
        <v>0</v>
      </c>
      <c r="K187" s="25"/>
      <c r="L187" s="25"/>
    </row>
    <row r="188" spans="1:12" x14ac:dyDescent="0.2">
      <c r="A188" s="28" t="str">
        <f>IF(Values_Entered,A187+1,"")</f>
        <v/>
      </c>
      <c r="B188" s="29" t="str">
        <f t="shared" si="16"/>
        <v/>
      </c>
      <c r="C188" s="30" t="str">
        <f t="shared" si="20"/>
        <v/>
      </c>
      <c r="D188" s="30" t="str">
        <f t="shared" si="23"/>
        <v/>
      </c>
      <c r="E188" s="31" t="e">
        <f t="shared" si="17"/>
        <v>#VALUE!</v>
      </c>
      <c r="F188" s="30" t="e">
        <f t="shared" si="18"/>
        <v>#VALUE!</v>
      </c>
      <c r="G188" s="30" t="str">
        <f t="shared" si="21"/>
        <v/>
      </c>
      <c r="H188" s="30" t="str">
        <f t="shared" si="22"/>
        <v/>
      </c>
      <c r="I188" s="30" t="e">
        <f t="shared" si="19"/>
        <v>#VALUE!</v>
      </c>
      <c r="J188" s="30">
        <f>SUM($H$14:$H188)</f>
        <v>0</v>
      </c>
      <c r="K188" s="25"/>
      <c r="L188" s="25"/>
    </row>
    <row r="189" spans="1:12" x14ac:dyDescent="0.2">
      <c r="A189" s="28" t="str">
        <f>IF(Values_Entered,A188+1,"")</f>
        <v/>
      </c>
      <c r="B189" s="29" t="str">
        <f t="shared" si="16"/>
        <v/>
      </c>
      <c r="C189" s="30" t="str">
        <f t="shared" si="20"/>
        <v/>
      </c>
      <c r="D189" s="30" t="str">
        <f t="shared" si="23"/>
        <v/>
      </c>
      <c r="E189" s="31" t="e">
        <f t="shared" si="17"/>
        <v>#VALUE!</v>
      </c>
      <c r="F189" s="30" t="e">
        <f t="shared" si="18"/>
        <v>#VALUE!</v>
      </c>
      <c r="G189" s="30" t="str">
        <f t="shared" si="21"/>
        <v/>
      </c>
      <c r="H189" s="30" t="str">
        <f t="shared" si="22"/>
        <v/>
      </c>
      <c r="I189" s="30" t="e">
        <f t="shared" si="19"/>
        <v>#VALUE!</v>
      </c>
      <c r="J189" s="30">
        <f>SUM($H$14:$H189)</f>
        <v>0</v>
      </c>
      <c r="K189" s="25"/>
      <c r="L189" s="25"/>
    </row>
    <row r="190" spans="1:12" x14ac:dyDescent="0.2">
      <c r="A190" s="28" t="str">
        <f>IF(Values_Entered,A189+1,"")</f>
        <v/>
      </c>
      <c r="B190" s="29" t="str">
        <f t="shared" si="16"/>
        <v/>
      </c>
      <c r="C190" s="30" t="str">
        <f t="shared" si="20"/>
        <v/>
      </c>
      <c r="D190" s="30" t="str">
        <f t="shared" si="23"/>
        <v/>
      </c>
      <c r="E190" s="31" t="e">
        <f t="shared" si="17"/>
        <v>#VALUE!</v>
      </c>
      <c r="F190" s="30" t="e">
        <f t="shared" si="18"/>
        <v>#VALUE!</v>
      </c>
      <c r="G190" s="30" t="str">
        <f t="shared" si="21"/>
        <v/>
      </c>
      <c r="H190" s="30" t="str">
        <f t="shared" si="22"/>
        <v/>
      </c>
      <c r="I190" s="30" t="e">
        <f t="shared" si="19"/>
        <v>#VALUE!</v>
      </c>
      <c r="J190" s="30">
        <f>SUM($H$14:$H190)</f>
        <v>0</v>
      </c>
      <c r="K190" s="25"/>
      <c r="L190" s="25"/>
    </row>
    <row r="191" spans="1:12" x14ac:dyDescent="0.2">
      <c r="A191" s="28" t="str">
        <f>IF(Values_Entered,A190+1,"")</f>
        <v/>
      </c>
      <c r="B191" s="29" t="str">
        <f t="shared" si="16"/>
        <v/>
      </c>
      <c r="C191" s="30" t="str">
        <f t="shared" si="20"/>
        <v/>
      </c>
      <c r="D191" s="30" t="str">
        <f t="shared" si="23"/>
        <v/>
      </c>
      <c r="E191" s="31" t="e">
        <f t="shared" si="17"/>
        <v>#VALUE!</v>
      </c>
      <c r="F191" s="30" t="e">
        <f t="shared" si="18"/>
        <v>#VALUE!</v>
      </c>
      <c r="G191" s="30" t="str">
        <f t="shared" si="21"/>
        <v/>
      </c>
      <c r="H191" s="30" t="str">
        <f t="shared" si="22"/>
        <v/>
      </c>
      <c r="I191" s="30" t="e">
        <f t="shared" si="19"/>
        <v>#VALUE!</v>
      </c>
      <c r="J191" s="30">
        <f>SUM($H$14:$H191)</f>
        <v>0</v>
      </c>
      <c r="K191" s="25"/>
      <c r="L191" s="25"/>
    </row>
    <row r="192" spans="1:12" x14ac:dyDescent="0.2">
      <c r="A192" s="28" t="str">
        <f>IF(Values_Entered,A191+1,"")</f>
        <v/>
      </c>
      <c r="B192" s="29" t="str">
        <f t="shared" si="16"/>
        <v/>
      </c>
      <c r="C192" s="30" t="str">
        <f t="shared" si="20"/>
        <v/>
      </c>
      <c r="D192" s="30" t="str">
        <f t="shared" si="23"/>
        <v/>
      </c>
      <c r="E192" s="31" t="e">
        <f t="shared" si="17"/>
        <v>#VALUE!</v>
      </c>
      <c r="F192" s="30" t="e">
        <f t="shared" si="18"/>
        <v>#VALUE!</v>
      </c>
      <c r="G192" s="30" t="str">
        <f t="shared" si="21"/>
        <v/>
      </c>
      <c r="H192" s="30" t="str">
        <f t="shared" si="22"/>
        <v/>
      </c>
      <c r="I192" s="30" t="e">
        <f t="shared" si="19"/>
        <v>#VALUE!</v>
      </c>
      <c r="J192" s="30">
        <f>SUM($H$14:$H192)</f>
        <v>0</v>
      </c>
      <c r="K192" s="25"/>
      <c r="L192" s="25"/>
    </row>
    <row r="193" spans="1:12" x14ac:dyDescent="0.2">
      <c r="A193" s="28" t="str">
        <f>IF(Values_Entered,A192+1,"")</f>
        <v/>
      </c>
      <c r="B193" s="29" t="str">
        <f t="shared" si="16"/>
        <v/>
      </c>
      <c r="C193" s="30" t="str">
        <f t="shared" si="20"/>
        <v/>
      </c>
      <c r="D193" s="30" t="str">
        <f t="shared" si="23"/>
        <v/>
      </c>
      <c r="E193" s="31" t="e">
        <f t="shared" si="17"/>
        <v>#VALUE!</v>
      </c>
      <c r="F193" s="30" t="e">
        <f t="shared" si="18"/>
        <v>#VALUE!</v>
      </c>
      <c r="G193" s="30" t="str">
        <f t="shared" si="21"/>
        <v/>
      </c>
      <c r="H193" s="30" t="str">
        <f t="shared" si="22"/>
        <v/>
      </c>
      <c r="I193" s="30" t="e">
        <f t="shared" si="19"/>
        <v>#VALUE!</v>
      </c>
      <c r="J193" s="30">
        <f>SUM($H$14:$H193)</f>
        <v>0</v>
      </c>
      <c r="K193" s="25"/>
      <c r="L193" s="25"/>
    </row>
    <row r="194" spans="1:12" x14ac:dyDescent="0.2">
      <c r="A194" s="28" t="str">
        <f>IF(Values_Entered,A193+1,"")</f>
        <v/>
      </c>
      <c r="B194" s="29" t="str">
        <f t="shared" si="16"/>
        <v/>
      </c>
      <c r="C194" s="30" t="str">
        <f t="shared" si="20"/>
        <v/>
      </c>
      <c r="D194" s="30" t="str">
        <f t="shared" si="23"/>
        <v/>
      </c>
      <c r="E194" s="31" t="e">
        <f t="shared" si="17"/>
        <v>#VALUE!</v>
      </c>
      <c r="F194" s="30" t="e">
        <f t="shared" si="18"/>
        <v>#VALUE!</v>
      </c>
      <c r="G194" s="30" t="str">
        <f t="shared" si="21"/>
        <v/>
      </c>
      <c r="H194" s="30" t="str">
        <f t="shared" si="22"/>
        <v/>
      </c>
      <c r="I194" s="30" t="e">
        <f t="shared" si="19"/>
        <v>#VALUE!</v>
      </c>
      <c r="J194" s="30">
        <f>SUM($H$14:$H194)</f>
        <v>0</v>
      </c>
      <c r="K194" s="25"/>
      <c r="L194" s="25"/>
    </row>
    <row r="195" spans="1:12" x14ac:dyDescent="0.2">
      <c r="A195" s="28" t="str">
        <f>IF(Values_Entered,A194+1,"")</f>
        <v/>
      </c>
      <c r="B195" s="29" t="str">
        <f t="shared" si="16"/>
        <v/>
      </c>
      <c r="C195" s="30" t="str">
        <f t="shared" si="20"/>
        <v/>
      </c>
      <c r="D195" s="30" t="str">
        <f t="shared" si="23"/>
        <v/>
      </c>
      <c r="E195" s="31" t="e">
        <f t="shared" si="17"/>
        <v>#VALUE!</v>
      </c>
      <c r="F195" s="30" t="e">
        <f t="shared" si="18"/>
        <v>#VALUE!</v>
      </c>
      <c r="G195" s="30" t="str">
        <f t="shared" si="21"/>
        <v/>
      </c>
      <c r="H195" s="30" t="str">
        <f t="shared" si="22"/>
        <v/>
      </c>
      <c r="I195" s="30" t="e">
        <f t="shared" si="19"/>
        <v>#VALUE!</v>
      </c>
      <c r="J195" s="30">
        <f>SUM($H$14:$H195)</f>
        <v>0</v>
      </c>
      <c r="K195" s="25"/>
      <c r="L195" s="25"/>
    </row>
    <row r="196" spans="1:12" x14ac:dyDescent="0.2">
      <c r="A196" s="28" t="str">
        <f>IF(Values_Entered,A195+1,"")</f>
        <v/>
      </c>
      <c r="B196" s="29" t="str">
        <f t="shared" si="16"/>
        <v/>
      </c>
      <c r="C196" s="30" t="str">
        <f t="shared" si="20"/>
        <v/>
      </c>
      <c r="D196" s="30" t="str">
        <f t="shared" si="23"/>
        <v/>
      </c>
      <c r="E196" s="31" t="e">
        <f t="shared" si="17"/>
        <v>#VALUE!</v>
      </c>
      <c r="F196" s="30" t="e">
        <f t="shared" si="18"/>
        <v>#VALUE!</v>
      </c>
      <c r="G196" s="30" t="str">
        <f t="shared" si="21"/>
        <v/>
      </c>
      <c r="H196" s="30" t="str">
        <f t="shared" si="22"/>
        <v/>
      </c>
      <c r="I196" s="30" t="e">
        <f t="shared" si="19"/>
        <v>#VALUE!</v>
      </c>
      <c r="J196" s="30">
        <f>SUM($H$14:$H196)</f>
        <v>0</v>
      </c>
      <c r="K196" s="25"/>
      <c r="L196" s="25"/>
    </row>
    <row r="197" spans="1:12" x14ac:dyDescent="0.2">
      <c r="A197" s="28" t="str">
        <f>IF(Values_Entered,A196+1,"")</f>
        <v/>
      </c>
      <c r="B197" s="29" t="str">
        <f t="shared" si="16"/>
        <v/>
      </c>
      <c r="C197" s="30" t="str">
        <f t="shared" si="20"/>
        <v/>
      </c>
      <c r="D197" s="30" t="str">
        <f t="shared" si="23"/>
        <v/>
      </c>
      <c r="E197" s="31" t="e">
        <f t="shared" si="17"/>
        <v>#VALUE!</v>
      </c>
      <c r="F197" s="30" t="e">
        <f t="shared" si="18"/>
        <v>#VALUE!</v>
      </c>
      <c r="G197" s="30" t="str">
        <f t="shared" si="21"/>
        <v/>
      </c>
      <c r="H197" s="30" t="str">
        <f t="shared" si="22"/>
        <v/>
      </c>
      <c r="I197" s="30" t="e">
        <f t="shared" si="19"/>
        <v>#VALUE!</v>
      </c>
      <c r="J197" s="30">
        <f>SUM($H$14:$H197)</f>
        <v>0</v>
      </c>
      <c r="K197" s="25"/>
      <c r="L197" s="25"/>
    </row>
    <row r="198" spans="1:12" x14ac:dyDescent="0.2">
      <c r="A198" s="28" t="str">
        <f>IF(Values_Entered,A197+1,"")</f>
        <v/>
      </c>
      <c r="B198" s="29" t="str">
        <f t="shared" si="16"/>
        <v/>
      </c>
      <c r="C198" s="30" t="str">
        <f t="shared" si="20"/>
        <v/>
      </c>
      <c r="D198" s="30" t="str">
        <f t="shared" si="23"/>
        <v/>
      </c>
      <c r="E198" s="31" t="e">
        <f t="shared" si="17"/>
        <v>#VALUE!</v>
      </c>
      <c r="F198" s="30" t="e">
        <f t="shared" si="18"/>
        <v>#VALUE!</v>
      </c>
      <c r="G198" s="30" t="str">
        <f t="shared" si="21"/>
        <v/>
      </c>
      <c r="H198" s="30" t="str">
        <f t="shared" si="22"/>
        <v/>
      </c>
      <c r="I198" s="30" t="e">
        <f t="shared" si="19"/>
        <v>#VALUE!</v>
      </c>
      <c r="J198" s="30">
        <f>SUM($H$14:$H198)</f>
        <v>0</v>
      </c>
      <c r="K198" s="25"/>
      <c r="L198" s="25"/>
    </row>
    <row r="199" spans="1:12" x14ac:dyDescent="0.2">
      <c r="A199" s="28" t="str">
        <f>IF(Values_Entered,A198+1,"")</f>
        <v/>
      </c>
      <c r="B199" s="29" t="str">
        <f t="shared" si="16"/>
        <v/>
      </c>
      <c r="C199" s="30" t="str">
        <f t="shared" si="20"/>
        <v/>
      </c>
      <c r="D199" s="30" t="str">
        <f t="shared" si="23"/>
        <v/>
      </c>
      <c r="E199" s="31" t="e">
        <f t="shared" si="17"/>
        <v>#VALUE!</v>
      </c>
      <c r="F199" s="30" t="e">
        <f t="shared" si="18"/>
        <v>#VALUE!</v>
      </c>
      <c r="G199" s="30" t="str">
        <f t="shared" si="21"/>
        <v/>
      </c>
      <c r="H199" s="30" t="str">
        <f t="shared" si="22"/>
        <v/>
      </c>
      <c r="I199" s="30" t="e">
        <f t="shared" si="19"/>
        <v>#VALUE!</v>
      </c>
      <c r="J199" s="30">
        <f>SUM($H$14:$H199)</f>
        <v>0</v>
      </c>
      <c r="K199" s="25"/>
      <c r="L199" s="25"/>
    </row>
    <row r="200" spans="1:12" x14ac:dyDescent="0.2">
      <c r="A200" s="28" t="str">
        <f>IF(Values_Entered,A199+1,"")</f>
        <v/>
      </c>
      <c r="B200" s="29" t="str">
        <f t="shared" si="16"/>
        <v/>
      </c>
      <c r="C200" s="30" t="str">
        <f t="shared" si="20"/>
        <v/>
      </c>
      <c r="D200" s="30" t="str">
        <f t="shared" si="23"/>
        <v/>
      </c>
      <c r="E200" s="31" t="e">
        <f t="shared" si="17"/>
        <v>#VALUE!</v>
      </c>
      <c r="F200" s="30" t="e">
        <f t="shared" si="18"/>
        <v>#VALUE!</v>
      </c>
      <c r="G200" s="30" t="str">
        <f t="shared" si="21"/>
        <v/>
      </c>
      <c r="H200" s="30" t="str">
        <f t="shared" si="22"/>
        <v/>
      </c>
      <c r="I200" s="30" t="e">
        <f t="shared" si="19"/>
        <v>#VALUE!</v>
      </c>
      <c r="J200" s="30">
        <f>SUM($H$14:$H200)</f>
        <v>0</v>
      </c>
      <c r="K200" s="25"/>
      <c r="L200" s="25"/>
    </row>
    <row r="201" spans="1:12" x14ac:dyDescent="0.2">
      <c r="A201" s="28" t="str">
        <f>IF(Values_Entered,A200+1,"")</f>
        <v/>
      </c>
      <c r="B201" s="29" t="str">
        <f t="shared" si="16"/>
        <v/>
      </c>
      <c r="C201" s="30" t="str">
        <f t="shared" si="20"/>
        <v/>
      </c>
      <c r="D201" s="30" t="str">
        <f t="shared" si="23"/>
        <v/>
      </c>
      <c r="E201" s="31" t="e">
        <f t="shared" si="17"/>
        <v>#VALUE!</v>
      </c>
      <c r="F201" s="30" t="e">
        <f t="shared" si="18"/>
        <v>#VALUE!</v>
      </c>
      <c r="G201" s="30" t="str">
        <f t="shared" si="21"/>
        <v/>
      </c>
      <c r="H201" s="30" t="str">
        <f t="shared" si="22"/>
        <v/>
      </c>
      <c r="I201" s="30" t="e">
        <f t="shared" si="19"/>
        <v>#VALUE!</v>
      </c>
      <c r="J201" s="30">
        <f>SUM($H$14:$H201)</f>
        <v>0</v>
      </c>
      <c r="K201" s="25"/>
      <c r="L201" s="25"/>
    </row>
    <row r="202" spans="1:12" x14ac:dyDescent="0.2">
      <c r="A202" s="28" t="str">
        <f>IF(Values_Entered,A201+1,"")</f>
        <v/>
      </c>
      <c r="B202" s="29" t="str">
        <f t="shared" si="16"/>
        <v/>
      </c>
      <c r="C202" s="30" t="str">
        <f t="shared" si="20"/>
        <v/>
      </c>
      <c r="D202" s="30" t="str">
        <f t="shared" si="23"/>
        <v/>
      </c>
      <c r="E202" s="31" t="e">
        <f t="shared" si="17"/>
        <v>#VALUE!</v>
      </c>
      <c r="F202" s="30" t="e">
        <f t="shared" si="18"/>
        <v>#VALUE!</v>
      </c>
      <c r="G202" s="30" t="str">
        <f t="shared" si="21"/>
        <v/>
      </c>
      <c r="H202" s="30" t="str">
        <f t="shared" si="22"/>
        <v/>
      </c>
      <c r="I202" s="30" t="e">
        <f t="shared" si="19"/>
        <v>#VALUE!</v>
      </c>
      <c r="J202" s="30">
        <f>SUM($H$14:$H202)</f>
        <v>0</v>
      </c>
      <c r="K202" s="25"/>
      <c r="L202" s="25"/>
    </row>
    <row r="203" spans="1:12" x14ac:dyDescent="0.2">
      <c r="A203" s="28" t="str">
        <f>IF(Values_Entered,A202+1,"")</f>
        <v/>
      </c>
      <c r="B203" s="29" t="str">
        <f t="shared" si="16"/>
        <v/>
      </c>
      <c r="C203" s="30" t="str">
        <f t="shared" si="20"/>
        <v/>
      </c>
      <c r="D203" s="30" t="str">
        <f t="shared" si="23"/>
        <v/>
      </c>
      <c r="E203" s="31" t="e">
        <f t="shared" si="17"/>
        <v>#VALUE!</v>
      </c>
      <c r="F203" s="30" t="e">
        <f t="shared" si="18"/>
        <v>#VALUE!</v>
      </c>
      <c r="G203" s="30" t="str">
        <f t="shared" si="21"/>
        <v/>
      </c>
      <c r="H203" s="30" t="str">
        <f t="shared" si="22"/>
        <v/>
      </c>
      <c r="I203" s="30" t="e">
        <f t="shared" si="19"/>
        <v>#VALUE!</v>
      </c>
      <c r="J203" s="30">
        <f>SUM($H$14:$H203)</f>
        <v>0</v>
      </c>
      <c r="K203" s="25"/>
      <c r="L203" s="25"/>
    </row>
    <row r="204" spans="1:12" x14ac:dyDescent="0.2">
      <c r="A204" s="28" t="str">
        <f>IF(Values_Entered,A203+1,"")</f>
        <v/>
      </c>
      <c r="B204" s="29" t="str">
        <f t="shared" si="16"/>
        <v/>
      </c>
      <c r="C204" s="30" t="str">
        <f t="shared" si="20"/>
        <v/>
      </c>
      <c r="D204" s="30" t="str">
        <f t="shared" si="23"/>
        <v/>
      </c>
      <c r="E204" s="31" t="e">
        <f t="shared" si="17"/>
        <v>#VALUE!</v>
      </c>
      <c r="F204" s="30" t="e">
        <f t="shared" si="18"/>
        <v>#VALUE!</v>
      </c>
      <c r="G204" s="30" t="str">
        <f t="shared" si="21"/>
        <v/>
      </c>
      <c r="H204" s="30" t="str">
        <f t="shared" si="22"/>
        <v/>
      </c>
      <c r="I204" s="30" t="e">
        <f t="shared" si="19"/>
        <v>#VALUE!</v>
      </c>
      <c r="J204" s="30">
        <f>SUM($H$14:$H204)</f>
        <v>0</v>
      </c>
      <c r="K204" s="25"/>
      <c r="L204" s="25"/>
    </row>
    <row r="205" spans="1:12" x14ac:dyDescent="0.2">
      <c r="A205" s="28" t="str">
        <f>IF(Values_Entered,A204+1,"")</f>
        <v/>
      </c>
      <c r="B205" s="29" t="str">
        <f t="shared" si="16"/>
        <v/>
      </c>
      <c r="C205" s="30" t="str">
        <f t="shared" si="20"/>
        <v/>
      </c>
      <c r="D205" s="30" t="str">
        <f t="shared" si="23"/>
        <v/>
      </c>
      <c r="E205" s="31" t="e">
        <f t="shared" si="17"/>
        <v>#VALUE!</v>
      </c>
      <c r="F205" s="30" t="e">
        <f t="shared" si="18"/>
        <v>#VALUE!</v>
      </c>
      <c r="G205" s="30" t="str">
        <f t="shared" si="21"/>
        <v/>
      </c>
      <c r="H205" s="30" t="str">
        <f t="shared" si="22"/>
        <v/>
      </c>
      <c r="I205" s="30" t="e">
        <f t="shared" si="19"/>
        <v>#VALUE!</v>
      </c>
      <c r="J205" s="30">
        <f>SUM($H$14:$H205)</f>
        <v>0</v>
      </c>
      <c r="K205" s="25"/>
      <c r="L205" s="25"/>
    </row>
    <row r="206" spans="1:12" x14ac:dyDescent="0.2">
      <c r="A206" s="28" t="str">
        <f>IF(Values_Entered,A205+1,"")</f>
        <v/>
      </c>
      <c r="B206" s="29" t="str">
        <f t="shared" ref="B206:B269" si="24">IF(Pay_Num&lt;&gt;"",DATE(YEAR(Loan_Start),MONTH(Loan_Start)+(Pay_Num)*12/Num_Pmt_Per_Year,DAY(Loan_Start)),"")</f>
        <v/>
      </c>
      <c r="C206" s="30" t="str">
        <f t="shared" si="20"/>
        <v/>
      </c>
      <c r="D206" s="30" t="str">
        <f t="shared" si="23"/>
        <v/>
      </c>
      <c r="E206" s="31" t="e">
        <f t="shared" ref="E206:E269" si="25">IF(AND(Pay_Num&lt;&gt;"",Sched_Pay+Scheduled_Extra_Payments&lt;Beg_Bal),Scheduled_Extra_Payments,IF(AND(Pay_Num&lt;&gt;"",Beg_Bal-Sched_Pay&gt;0),Beg_Bal-Sched_Pay,IF(Pay_Num&lt;&gt;"",0,"")))</f>
        <v>#VALUE!</v>
      </c>
      <c r="F206" s="30" t="e">
        <f t="shared" ref="F206:F269" si="26">IF(AND(Pay_Num&lt;&gt;"",Sched_Pay+Extra_Pay&lt;Beg_Bal),Sched_Pay+Extra_Pay,IF(Pay_Num&lt;&gt;"",Beg_Bal,""))</f>
        <v>#VALUE!</v>
      </c>
      <c r="G206" s="30" t="str">
        <f t="shared" si="21"/>
        <v/>
      </c>
      <c r="H206" s="30" t="str">
        <f t="shared" si="22"/>
        <v/>
      </c>
      <c r="I206" s="30" t="e">
        <f t="shared" ref="I206:I269" si="27">IF(AND(Pay_Num&lt;&gt;"",Sched_Pay+Extra_Pay&lt;Beg_Bal),Beg_Bal-Princ,IF(Pay_Num&lt;&gt;"",0,""))</f>
        <v>#VALUE!</v>
      </c>
      <c r="J206" s="30">
        <f>SUM($H$14:$H206)</f>
        <v>0</v>
      </c>
      <c r="K206" s="25"/>
      <c r="L206" s="25"/>
    </row>
    <row r="207" spans="1:12" x14ac:dyDescent="0.2">
      <c r="A207" s="28" t="str">
        <f>IF(Values_Entered,A206+1,"")</f>
        <v/>
      </c>
      <c r="B207" s="29" t="str">
        <f t="shared" si="24"/>
        <v/>
      </c>
      <c r="C207" s="30" t="str">
        <f t="shared" ref="C207:C270" si="28">IF(Pay_Num&lt;&gt;"",I206,"")</f>
        <v/>
      </c>
      <c r="D207" s="30" t="str">
        <f t="shared" si="23"/>
        <v/>
      </c>
      <c r="E207" s="31" t="e">
        <f t="shared" si="25"/>
        <v>#VALUE!</v>
      </c>
      <c r="F207" s="30" t="e">
        <f t="shared" si="26"/>
        <v>#VALUE!</v>
      </c>
      <c r="G207" s="30" t="str">
        <f t="shared" ref="G207:G270" si="29">IF(Pay_Num&lt;&gt;"",Total_Pay-Int,"")</f>
        <v/>
      </c>
      <c r="H207" s="30" t="str">
        <f t="shared" ref="H207:H270" si="30">IF(Pay_Num&lt;&gt;"",Beg_Bal*Interest_Rate/Num_Pmt_Per_Year,"")</f>
        <v/>
      </c>
      <c r="I207" s="30" t="e">
        <f t="shared" si="27"/>
        <v>#VALUE!</v>
      </c>
      <c r="J207" s="30">
        <f>SUM($H$14:$H207)</f>
        <v>0</v>
      </c>
      <c r="K207" s="25"/>
      <c r="L207" s="25"/>
    </row>
    <row r="208" spans="1:12" x14ac:dyDescent="0.2">
      <c r="A208" s="28" t="str">
        <f>IF(Values_Entered,A207+1,"")</f>
        <v/>
      </c>
      <c r="B208" s="29" t="str">
        <f t="shared" si="24"/>
        <v/>
      </c>
      <c r="C208" s="30" t="str">
        <f t="shared" si="28"/>
        <v/>
      </c>
      <c r="D208" s="30" t="str">
        <f t="shared" ref="D208:D271" si="31">IF(Pay_Num&lt;&gt;"",Scheduled_Monthly_Payment,"")</f>
        <v/>
      </c>
      <c r="E208" s="31" t="e">
        <f t="shared" si="25"/>
        <v>#VALUE!</v>
      </c>
      <c r="F208" s="30" t="e">
        <f t="shared" si="26"/>
        <v>#VALUE!</v>
      </c>
      <c r="G208" s="30" t="str">
        <f t="shared" si="29"/>
        <v/>
      </c>
      <c r="H208" s="30" t="str">
        <f t="shared" si="30"/>
        <v/>
      </c>
      <c r="I208" s="30" t="e">
        <f t="shared" si="27"/>
        <v>#VALUE!</v>
      </c>
      <c r="J208" s="30">
        <f>SUM($H$14:$H208)</f>
        <v>0</v>
      </c>
      <c r="K208" s="25"/>
      <c r="L208" s="25"/>
    </row>
    <row r="209" spans="1:12" x14ac:dyDescent="0.2">
      <c r="A209" s="28" t="str">
        <f>IF(Values_Entered,A208+1,"")</f>
        <v/>
      </c>
      <c r="B209" s="29" t="str">
        <f t="shared" si="24"/>
        <v/>
      </c>
      <c r="C209" s="30" t="str">
        <f t="shared" si="28"/>
        <v/>
      </c>
      <c r="D209" s="30" t="str">
        <f t="shared" si="31"/>
        <v/>
      </c>
      <c r="E209" s="31" t="e">
        <f t="shared" si="25"/>
        <v>#VALUE!</v>
      </c>
      <c r="F209" s="30" t="e">
        <f t="shared" si="26"/>
        <v>#VALUE!</v>
      </c>
      <c r="G209" s="30" t="str">
        <f t="shared" si="29"/>
        <v/>
      </c>
      <c r="H209" s="30" t="str">
        <f t="shared" si="30"/>
        <v/>
      </c>
      <c r="I209" s="30" t="e">
        <f t="shared" si="27"/>
        <v>#VALUE!</v>
      </c>
      <c r="J209" s="30">
        <f>SUM($H$14:$H209)</f>
        <v>0</v>
      </c>
      <c r="K209" s="25"/>
      <c r="L209" s="25"/>
    </row>
    <row r="210" spans="1:12" x14ac:dyDescent="0.2">
      <c r="A210" s="28" t="str">
        <f>IF(Values_Entered,A209+1,"")</f>
        <v/>
      </c>
      <c r="B210" s="29" t="str">
        <f t="shared" si="24"/>
        <v/>
      </c>
      <c r="C210" s="30" t="str">
        <f t="shared" si="28"/>
        <v/>
      </c>
      <c r="D210" s="30" t="str">
        <f t="shared" si="31"/>
        <v/>
      </c>
      <c r="E210" s="31" t="e">
        <f t="shared" si="25"/>
        <v>#VALUE!</v>
      </c>
      <c r="F210" s="30" t="e">
        <f t="shared" si="26"/>
        <v>#VALUE!</v>
      </c>
      <c r="G210" s="30" t="str">
        <f t="shared" si="29"/>
        <v/>
      </c>
      <c r="H210" s="30" t="str">
        <f t="shared" si="30"/>
        <v/>
      </c>
      <c r="I210" s="30" t="e">
        <f t="shared" si="27"/>
        <v>#VALUE!</v>
      </c>
      <c r="J210" s="30">
        <f>SUM($H$14:$H210)</f>
        <v>0</v>
      </c>
      <c r="K210" s="25"/>
      <c r="L210" s="25"/>
    </row>
    <row r="211" spans="1:12" x14ac:dyDescent="0.2">
      <c r="A211" s="28" t="str">
        <f>IF(Values_Entered,A210+1,"")</f>
        <v/>
      </c>
      <c r="B211" s="29" t="str">
        <f t="shared" si="24"/>
        <v/>
      </c>
      <c r="C211" s="30" t="str">
        <f t="shared" si="28"/>
        <v/>
      </c>
      <c r="D211" s="30" t="str">
        <f t="shared" si="31"/>
        <v/>
      </c>
      <c r="E211" s="31" t="e">
        <f t="shared" si="25"/>
        <v>#VALUE!</v>
      </c>
      <c r="F211" s="30" t="e">
        <f t="shared" si="26"/>
        <v>#VALUE!</v>
      </c>
      <c r="G211" s="30" t="str">
        <f t="shared" si="29"/>
        <v/>
      </c>
      <c r="H211" s="30" t="str">
        <f t="shared" si="30"/>
        <v/>
      </c>
      <c r="I211" s="30" t="e">
        <f t="shared" si="27"/>
        <v>#VALUE!</v>
      </c>
      <c r="J211" s="30">
        <f>SUM($H$14:$H211)</f>
        <v>0</v>
      </c>
      <c r="K211" s="25"/>
      <c r="L211" s="25"/>
    </row>
    <row r="212" spans="1:12" x14ac:dyDescent="0.2">
      <c r="A212" s="28" t="str">
        <f>IF(Values_Entered,A211+1,"")</f>
        <v/>
      </c>
      <c r="B212" s="29" t="str">
        <f t="shared" si="24"/>
        <v/>
      </c>
      <c r="C212" s="30" t="str">
        <f t="shared" si="28"/>
        <v/>
      </c>
      <c r="D212" s="30" t="str">
        <f t="shared" si="31"/>
        <v/>
      </c>
      <c r="E212" s="31" t="e">
        <f t="shared" si="25"/>
        <v>#VALUE!</v>
      </c>
      <c r="F212" s="30" t="e">
        <f t="shared" si="26"/>
        <v>#VALUE!</v>
      </c>
      <c r="G212" s="30" t="str">
        <f t="shared" si="29"/>
        <v/>
      </c>
      <c r="H212" s="30" t="str">
        <f t="shared" si="30"/>
        <v/>
      </c>
      <c r="I212" s="30" t="e">
        <f t="shared" si="27"/>
        <v>#VALUE!</v>
      </c>
      <c r="J212" s="30">
        <f>SUM($H$14:$H212)</f>
        <v>0</v>
      </c>
      <c r="K212" s="25"/>
      <c r="L212" s="25"/>
    </row>
    <row r="213" spans="1:12" x14ac:dyDescent="0.2">
      <c r="A213" s="28" t="str">
        <f>IF(Values_Entered,A212+1,"")</f>
        <v/>
      </c>
      <c r="B213" s="29" t="str">
        <f t="shared" si="24"/>
        <v/>
      </c>
      <c r="C213" s="30" t="str">
        <f t="shared" si="28"/>
        <v/>
      </c>
      <c r="D213" s="30" t="str">
        <f t="shared" si="31"/>
        <v/>
      </c>
      <c r="E213" s="31" t="e">
        <f t="shared" si="25"/>
        <v>#VALUE!</v>
      </c>
      <c r="F213" s="30" t="e">
        <f t="shared" si="26"/>
        <v>#VALUE!</v>
      </c>
      <c r="G213" s="30" t="str">
        <f t="shared" si="29"/>
        <v/>
      </c>
      <c r="H213" s="30" t="str">
        <f t="shared" si="30"/>
        <v/>
      </c>
      <c r="I213" s="30" t="e">
        <f t="shared" si="27"/>
        <v>#VALUE!</v>
      </c>
      <c r="J213" s="30">
        <f>SUM($H$14:$H213)</f>
        <v>0</v>
      </c>
      <c r="K213" s="25"/>
      <c r="L213" s="25"/>
    </row>
    <row r="214" spans="1:12" x14ac:dyDescent="0.2">
      <c r="A214" s="28" t="str">
        <f>IF(Values_Entered,A213+1,"")</f>
        <v/>
      </c>
      <c r="B214" s="29" t="str">
        <f t="shared" si="24"/>
        <v/>
      </c>
      <c r="C214" s="30" t="str">
        <f t="shared" si="28"/>
        <v/>
      </c>
      <c r="D214" s="30" t="str">
        <f t="shared" si="31"/>
        <v/>
      </c>
      <c r="E214" s="31" t="e">
        <f t="shared" si="25"/>
        <v>#VALUE!</v>
      </c>
      <c r="F214" s="30" t="e">
        <f t="shared" si="26"/>
        <v>#VALUE!</v>
      </c>
      <c r="G214" s="30" t="str">
        <f t="shared" si="29"/>
        <v/>
      </c>
      <c r="H214" s="30" t="str">
        <f t="shared" si="30"/>
        <v/>
      </c>
      <c r="I214" s="30" t="e">
        <f t="shared" si="27"/>
        <v>#VALUE!</v>
      </c>
      <c r="J214" s="30">
        <f>SUM($H$14:$H214)</f>
        <v>0</v>
      </c>
      <c r="K214" s="25"/>
      <c r="L214" s="25"/>
    </row>
    <row r="215" spans="1:12" x14ac:dyDescent="0.2">
      <c r="A215" s="28" t="str">
        <f>IF(Values_Entered,A214+1,"")</f>
        <v/>
      </c>
      <c r="B215" s="29" t="str">
        <f t="shared" si="24"/>
        <v/>
      </c>
      <c r="C215" s="30" t="str">
        <f t="shared" si="28"/>
        <v/>
      </c>
      <c r="D215" s="30" t="str">
        <f t="shared" si="31"/>
        <v/>
      </c>
      <c r="E215" s="31" t="e">
        <f t="shared" si="25"/>
        <v>#VALUE!</v>
      </c>
      <c r="F215" s="30" t="e">
        <f t="shared" si="26"/>
        <v>#VALUE!</v>
      </c>
      <c r="G215" s="30" t="str">
        <f t="shared" si="29"/>
        <v/>
      </c>
      <c r="H215" s="30" t="str">
        <f t="shared" si="30"/>
        <v/>
      </c>
      <c r="I215" s="30" t="e">
        <f t="shared" si="27"/>
        <v>#VALUE!</v>
      </c>
      <c r="J215" s="30">
        <f>SUM($H$14:$H215)</f>
        <v>0</v>
      </c>
      <c r="K215" s="25"/>
      <c r="L215" s="25"/>
    </row>
    <row r="216" spans="1:12" x14ac:dyDescent="0.2">
      <c r="A216" s="28" t="str">
        <f>IF(Values_Entered,A215+1,"")</f>
        <v/>
      </c>
      <c r="B216" s="29" t="str">
        <f t="shared" si="24"/>
        <v/>
      </c>
      <c r="C216" s="30" t="str">
        <f t="shared" si="28"/>
        <v/>
      </c>
      <c r="D216" s="30" t="str">
        <f t="shared" si="31"/>
        <v/>
      </c>
      <c r="E216" s="31" t="e">
        <f t="shared" si="25"/>
        <v>#VALUE!</v>
      </c>
      <c r="F216" s="30" t="e">
        <f t="shared" si="26"/>
        <v>#VALUE!</v>
      </c>
      <c r="G216" s="30" t="str">
        <f t="shared" si="29"/>
        <v/>
      </c>
      <c r="H216" s="30" t="str">
        <f t="shared" si="30"/>
        <v/>
      </c>
      <c r="I216" s="30" t="e">
        <f t="shared" si="27"/>
        <v>#VALUE!</v>
      </c>
      <c r="J216" s="30">
        <f>SUM($H$14:$H216)</f>
        <v>0</v>
      </c>
      <c r="K216" s="25"/>
      <c r="L216" s="25"/>
    </row>
    <row r="217" spans="1:12" x14ac:dyDescent="0.2">
      <c r="A217" s="28" t="str">
        <f>IF(Values_Entered,A216+1,"")</f>
        <v/>
      </c>
      <c r="B217" s="29" t="str">
        <f t="shared" si="24"/>
        <v/>
      </c>
      <c r="C217" s="30" t="str">
        <f t="shared" si="28"/>
        <v/>
      </c>
      <c r="D217" s="30" t="str">
        <f t="shared" si="31"/>
        <v/>
      </c>
      <c r="E217" s="31" t="e">
        <f t="shared" si="25"/>
        <v>#VALUE!</v>
      </c>
      <c r="F217" s="30" t="e">
        <f t="shared" si="26"/>
        <v>#VALUE!</v>
      </c>
      <c r="G217" s="30" t="str">
        <f t="shared" si="29"/>
        <v/>
      </c>
      <c r="H217" s="30" t="str">
        <f t="shared" si="30"/>
        <v/>
      </c>
      <c r="I217" s="30" t="e">
        <f t="shared" si="27"/>
        <v>#VALUE!</v>
      </c>
      <c r="J217" s="30">
        <f>SUM($H$14:$H217)</f>
        <v>0</v>
      </c>
      <c r="K217" s="25"/>
      <c r="L217" s="25"/>
    </row>
    <row r="218" spans="1:12" x14ac:dyDescent="0.2">
      <c r="A218" s="28" t="str">
        <f>IF(Values_Entered,A217+1,"")</f>
        <v/>
      </c>
      <c r="B218" s="29" t="str">
        <f t="shared" si="24"/>
        <v/>
      </c>
      <c r="C218" s="30" t="str">
        <f t="shared" si="28"/>
        <v/>
      </c>
      <c r="D218" s="30" t="str">
        <f t="shared" si="31"/>
        <v/>
      </c>
      <c r="E218" s="31" t="e">
        <f t="shared" si="25"/>
        <v>#VALUE!</v>
      </c>
      <c r="F218" s="30" t="e">
        <f t="shared" si="26"/>
        <v>#VALUE!</v>
      </c>
      <c r="G218" s="30" t="str">
        <f t="shared" si="29"/>
        <v/>
      </c>
      <c r="H218" s="30" t="str">
        <f t="shared" si="30"/>
        <v/>
      </c>
      <c r="I218" s="30" t="e">
        <f t="shared" si="27"/>
        <v>#VALUE!</v>
      </c>
      <c r="J218" s="30">
        <f>SUM($H$14:$H218)</f>
        <v>0</v>
      </c>
      <c r="K218" s="25"/>
      <c r="L218" s="25"/>
    </row>
    <row r="219" spans="1:12" x14ac:dyDescent="0.2">
      <c r="A219" s="28" t="str">
        <f>IF(Values_Entered,A218+1,"")</f>
        <v/>
      </c>
      <c r="B219" s="29" t="str">
        <f t="shared" si="24"/>
        <v/>
      </c>
      <c r="C219" s="30" t="str">
        <f t="shared" si="28"/>
        <v/>
      </c>
      <c r="D219" s="30" t="str">
        <f t="shared" si="31"/>
        <v/>
      </c>
      <c r="E219" s="31" t="e">
        <f t="shared" si="25"/>
        <v>#VALUE!</v>
      </c>
      <c r="F219" s="30" t="e">
        <f t="shared" si="26"/>
        <v>#VALUE!</v>
      </c>
      <c r="G219" s="30" t="str">
        <f t="shared" si="29"/>
        <v/>
      </c>
      <c r="H219" s="30" t="str">
        <f t="shared" si="30"/>
        <v/>
      </c>
      <c r="I219" s="30" t="e">
        <f t="shared" si="27"/>
        <v>#VALUE!</v>
      </c>
      <c r="J219" s="30">
        <f>SUM($H$14:$H219)</f>
        <v>0</v>
      </c>
      <c r="K219" s="25"/>
      <c r="L219" s="25"/>
    </row>
    <row r="220" spans="1:12" x14ac:dyDescent="0.2">
      <c r="A220" s="28" t="str">
        <f>IF(Values_Entered,A219+1,"")</f>
        <v/>
      </c>
      <c r="B220" s="29" t="str">
        <f t="shared" si="24"/>
        <v/>
      </c>
      <c r="C220" s="30" t="str">
        <f t="shared" si="28"/>
        <v/>
      </c>
      <c r="D220" s="30" t="str">
        <f t="shared" si="31"/>
        <v/>
      </c>
      <c r="E220" s="31" t="e">
        <f t="shared" si="25"/>
        <v>#VALUE!</v>
      </c>
      <c r="F220" s="30" t="e">
        <f t="shared" si="26"/>
        <v>#VALUE!</v>
      </c>
      <c r="G220" s="30" t="str">
        <f t="shared" si="29"/>
        <v/>
      </c>
      <c r="H220" s="30" t="str">
        <f t="shared" si="30"/>
        <v/>
      </c>
      <c r="I220" s="30" t="e">
        <f t="shared" si="27"/>
        <v>#VALUE!</v>
      </c>
      <c r="J220" s="30">
        <f>SUM($H$14:$H220)</f>
        <v>0</v>
      </c>
      <c r="K220" s="25"/>
      <c r="L220" s="25"/>
    </row>
    <row r="221" spans="1:12" x14ac:dyDescent="0.2">
      <c r="A221" s="28" t="str">
        <f>IF(Values_Entered,A220+1,"")</f>
        <v/>
      </c>
      <c r="B221" s="29" t="str">
        <f t="shared" si="24"/>
        <v/>
      </c>
      <c r="C221" s="30" t="str">
        <f t="shared" si="28"/>
        <v/>
      </c>
      <c r="D221" s="30" t="str">
        <f t="shared" si="31"/>
        <v/>
      </c>
      <c r="E221" s="31" t="e">
        <f t="shared" si="25"/>
        <v>#VALUE!</v>
      </c>
      <c r="F221" s="30" t="e">
        <f t="shared" si="26"/>
        <v>#VALUE!</v>
      </c>
      <c r="G221" s="30" t="str">
        <f t="shared" si="29"/>
        <v/>
      </c>
      <c r="H221" s="30" t="str">
        <f t="shared" si="30"/>
        <v/>
      </c>
      <c r="I221" s="30" t="e">
        <f t="shared" si="27"/>
        <v>#VALUE!</v>
      </c>
      <c r="J221" s="30">
        <f>SUM($H$14:$H221)</f>
        <v>0</v>
      </c>
      <c r="K221" s="25"/>
      <c r="L221" s="25"/>
    </row>
    <row r="222" spans="1:12" x14ac:dyDescent="0.2">
      <c r="A222" s="28" t="str">
        <f>IF(Values_Entered,A221+1,"")</f>
        <v/>
      </c>
      <c r="B222" s="29" t="str">
        <f t="shared" si="24"/>
        <v/>
      </c>
      <c r="C222" s="30" t="str">
        <f t="shared" si="28"/>
        <v/>
      </c>
      <c r="D222" s="30" t="str">
        <f t="shared" si="31"/>
        <v/>
      </c>
      <c r="E222" s="31" t="e">
        <f t="shared" si="25"/>
        <v>#VALUE!</v>
      </c>
      <c r="F222" s="30" t="e">
        <f t="shared" si="26"/>
        <v>#VALUE!</v>
      </c>
      <c r="G222" s="30" t="str">
        <f t="shared" si="29"/>
        <v/>
      </c>
      <c r="H222" s="30" t="str">
        <f t="shared" si="30"/>
        <v/>
      </c>
      <c r="I222" s="30" t="e">
        <f t="shared" si="27"/>
        <v>#VALUE!</v>
      </c>
      <c r="J222" s="30">
        <f>SUM($H$14:$H222)</f>
        <v>0</v>
      </c>
      <c r="K222" s="25"/>
      <c r="L222" s="25"/>
    </row>
    <row r="223" spans="1:12" x14ac:dyDescent="0.2">
      <c r="A223" s="28" t="str">
        <f>IF(Values_Entered,A222+1,"")</f>
        <v/>
      </c>
      <c r="B223" s="29" t="str">
        <f t="shared" si="24"/>
        <v/>
      </c>
      <c r="C223" s="30" t="str">
        <f t="shared" si="28"/>
        <v/>
      </c>
      <c r="D223" s="30" t="str">
        <f t="shared" si="31"/>
        <v/>
      </c>
      <c r="E223" s="31" t="e">
        <f t="shared" si="25"/>
        <v>#VALUE!</v>
      </c>
      <c r="F223" s="30" t="e">
        <f t="shared" si="26"/>
        <v>#VALUE!</v>
      </c>
      <c r="G223" s="30" t="str">
        <f t="shared" si="29"/>
        <v/>
      </c>
      <c r="H223" s="30" t="str">
        <f t="shared" si="30"/>
        <v/>
      </c>
      <c r="I223" s="30" t="e">
        <f t="shared" si="27"/>
        <v>#VALUE!</v>
      </c>
      <c r="J223" s="30">
        <f>SUM($H$14:$H223)</f>
        <v>0</v>
      </c>
      <c r="K223" s="25"/>
      <c r="L223" s="25"/>
    </row>
    <row r="224" spans="1:12" x14ac:dyDescent="0.2">
      <c r="A224" s="28" t="str">
        <f>IF(Values_Entered,A223+1,"")</f>
        <v/>
      </c>
      <c r="B224" s="29" t="str">
        <f t="shared" si="24"/>
        <v/>
      </c>
      <c r="C224" s="30" t="str">
        <f t="shared" si="28"/>
        <v/>
      </c>
      <c r="D224" s="30" t="str">
        <f t="shared" si="31"/>
        <v/>
      </c>
      <c r="E224" s="31" t="e">
        <f t="shared" si="25"/>
        <v>#VALUE!</v>
      </c>
      <c r="F224" s="30" t="e">
        <f t="shared" si="26"/>
        <v>#VALUE!</v>
      </c>
      <c r="G224" s="30" t="str">
        <f t="shared" si="29"/>
        <v/>
      </c>
      <c r="H224" s="30" t="str">
        <f t="shared" si="30"/>
        <v/>
      </c>
      <c r="I224" s="30" t="e">
        <f t="shared" si="27"/>
        <v>#VALUE!</v>
      </c>
      <c r="J224" s="30">
        <f>SUM($H$14:$H224)</f>
        <v>0</v>
      </c>
      <c r="K224" s="25"/>
      <c r="L224" s="25"/>
    </row>
    <row r="225" spans="1:12" x14ac:dyDescent="0.2">
      <c r="A225" s="28" t="str">
        <f>IF(Values_Entered,A224+1,"")</f>
        <v/>
      </c>
      <c r="B225" s="29" t="str">
        <f t="shared" si="24"/>
        <v/>
      </c>
      <c r="C225" s="30" t="str">
        <f t="shared" si="28"/>
        <v/>
      </c>
      <c r="D225" s="30" t="str">
        <f t="shared" si="31"/>
        <v/>
      </c>
      <c r="E225" s="31" t="e">
        <f t="shared" si="25"/>
        <v>#VALUE!</v>
      </c>
      <c r="F225" s="30" t="e">
        <f t="shared" si="26"/>
        <v>#VALUE!</v>
      </c>
      <c r="G225" s="30" t="str">
        <f t="shared" si="29"/>
        <v/>
      </c>
      <c r="H225" s="30" t="str">
        <f t="shared" si="30"/>
        <v/>
      </c>
      <c r="I225" s="30" t="e">
        <f t="shared" si="27"/>
        <v>#VALUE!</v>
      </c>
      <c r="J225" s="30">
        <f>SUM($H$14:$H225)</f>
        <v>0</v>
      </c>
      <c r="K225" s="25"/>
      <c r="L225" s="25"/>
    </row>
    <row r="226" spans="1:12" x14ac:dyDescent="0.2">
      <c r="A226" s="28" t="str">
        <f>IF(Values_Entered,A225+1,"")</f>
        <v/>
      </c>
      <c r="B226" s="29" t="str">
        <f t="shared" si="24"/>
        <v/>
      </c>
      <c r="C226" s="30" t="str">
        <f t="shared" si="28"/>
        <v/>
      </c>
      <c r="D226" s="30" t="str">
        <f t="shared" si="31"/>
        <v/>
      </c>
      <c r="E226" s="31" t="e">
        <f t="shared" si="25"/>
        <v>#VALUE!</v>
      </c>
      <c r="F226" s="30" t="e">
        <f t="shared" si="26"/>
        <v>#VALUE!</v>
      </c>
      <c r="G226" s="30" t="str">
        <f t="shared" si="29"/>
        <v/>
      </c>
      <c r="H226" s="30" t="str">
        <f t="shared" si="30"/>
        <v/>
      </c>
      <c r="I226" s="30" t="e">
        <f t="shared" si="27"/>
        <v>#VALUE!</v>
      </c>
      <c r="J226" s="30">
        <f>SUM($H$14:$H226)</f>
        <v>0</v>
      </c>
      <c r="K226" s="25"/>
      <c r="L226" s="25"/>
    </row>
    <row r="227" spans="1:12" x14ac:dyDescent="0.2">
      <c r="A227" s="28" t="str">
        <f>IF(Values_Entered,A226+1,"")</f>
        <v/>
      </c>
      <c r="B227" s="29" t="str">
        <f t="shared" si="24"/>
        <v/>
      </c>
      <c r="C227" s="30" t="str">
        <f t="shared" si="28"/>
        <v/>
      </c>
      <c r="D227" s="30" t="str">
        <f t="shared" si="31"/>
        <v/>
      </c>
      <c r="E227" s="31" t="e">
        <f t="shared" si="25"/>
        <v>#VALUE!</v>
      </c>
      <c r="F227" s="30" t="e">
        <f t="shared" si="26"/>
        <v>#VALUE!</v>
      </c>
      <c r="G227" s="30" t="str">
        <f t="shared" si="29"/>
        <v/>
      </c>
      <c r="H227" s="30" t="str">
        <f t="shared" si="30"/>
        <v/>
      </c>
      <c r="I227" s="30" t="e">
        <f t="shared" si="27"/>
        <v>#VALUE!</v>
      </c>
      <c r="J227" s="30">
        <f>SUM($H$14:$H227)</f>
        <v>0</v>
      </c>
      <c r="K227" s="25"/>
      <c r="L227" s="25"/>
    </row>
    <row r="228" spans="1:12" x14ac:dyDescent="0.2">
      <c r="A228" s="28" t="str">
        <f>IF(Values_Entered,A227+1,"")</f>
        <v/>
      </c>
      <c r="B228" s="29" t="str">
        <f t="shared" si="24"/>
        <v/>
      </c>
      <c r="C228" s="30" t="str">
        <f t="shared" si="28"/>
        <v/>
      </c>
      <c r="D228" s="30" t="str">
        <f t="shared" si="31"/>
        <v/>
      </c>
      <c r="E228" s="31" t="e">
        <f t="shared" si="25"/>
        <v>#VALUE!</v>
      </c>
      <c r="F228" s="30" t="e">
        <f t="shared" si="26"/>
        <v>#VALUE!</v>
      </c>
      <c r="G228" s="30" t="str">
        <f t="shared" si="29"/>
        <v/>
      </c>
      <c r="H228" s="30" t="str">
        <f t="shared" si="30"/>
        <v/>
      </c>
      <c r="I228" s="30" t="e">
        <f t="shared" si="27"/>
        <v>#VALUE!</v>
      </c>
      <c r="J228" s="30">
        <f>SUM($H$14:$H228)</f>
        <v>0</v>
      </c>
      <c r="K228" s="25"/>
      <c r="L228" s="25"/>
    </row>
    <row r="229" spans="1:12" x14ac:dyDescent="0.2">
      <c r="A229" s="28" t="str">
        <f>IF(Values_Entered,A228+1,"")</f>
        <v/>
      </c>
      <c r="B229" s="29" t="str">
        <f t="shared" si="24"/>
        <v/>
      </c>
      <c r="C229" s="30" t="str">
        <f t="shared" si="28"/>
        <v/>
      </c>
      <c r="D229" s="30" t="str">
        <f t="shared" si="31"/>
        <v/>
      </c>
      <c r="E229" s="31" t="e">
        <f t="shared" si="25"/>
        <v>#VALUE!</v>
      </c>
      <c r="F229" s="30" t="e">
        <f t="shared" si="26"/>
        <v>#VALUE!</v>
      </c>
      <c r="G229" s="30" t="str">
        <f t="shared" si="29"/>
        <v/>
      </c>
      <c r="H229" s="30" t="str">
        <f t="shared" si="30"/>
        <v/>
      </c>
      <c r="I229" s="30" t="e">
        <f t="shared" si="27"/>
        <v>#VALUE!</v>
      </c>
      <c r="J229" s="30">
        <f>SUM($H$14:$H229)</f>
        <v>0</v>
      </c>
      <c r="K229" s="25"/>
      <c r="L229" s="25"/>
    </row>
    <row r="230" spans="1:12" x14ac:dyDescent="0.2">
      <c r="A230" s="28" t="str">
        <f>IF(Values_Entered,A229+1,"")</f>
        <v/>
      </c>
      <c r="B230" s="29" t="str">
        <f t="shared" si="24"/>
        <v/>
      </c>
      <c r="C230" s="30" t="str">
        <f t="shared" si="28"/>
        <v/>
      </c>
      <c r="D230" s="30" t="str">
        <f t="shared" si="31"/>
        <v/>
      </c>
      <c r="E230" s="31" t="e">
        <f t="shared" si="25"/>
        <v>#VALUE!</v>
      </c>
      <c r="F230" s="30" t="e">
        <f t="shared" si="26"/>
        <v>#VALUE!</v>
      </c>
      <c r="G230" s="30" t="str">
        <f t="shared" si="29"/>
        <v/>
      </c>
      <c r="H230" s="30" t="str">
        <f t="shared" si="30"/>
        <v/>
      </c>
      <c r="I230" s="30" t="e">
        <f t="shared" si="27"/>
        <v>#VALUE!</v>
      </c>
      <c r="J230" s="30">
        <f>SUM($H$14:$H230)</f>
        <v>0</v>
      </c>
      <c r="K230" s="25"/>
      <c r="L230" s="25"/>
    </row>
    <row r="231" spans="1:12" x14ac:dyDescent="0.2">
      <c r="A231" s="28" t="str">
        <f>IF(Values_Entered,A230+1,"")</f>
        <v/>
      </c>
      <c r="B231" s="29" t="str">
        <f t="shared" si="24"/>
        <v/>
      </c>
      <c r="C231" s="30" t="str">
        <f t="shared" si="28"/>
        <v/>
      </c>
      <c r="D231" s="30" t="str">
        <f t="shared" si="31"/>
        <v/>
      </c>
      <c r="E231" s="31" t="e">
        <f t="shared" si="25"/>
        <v>#VALUE!</v>
      </c>
      <c r="F231" s="30" t="e">
        <f t="shared" si="26"/>
        <v>#VALUE!</v>
      </c>
      <c r="G231" s="30" t="str">
        <f t="shared" si="29"/>
        <v/>
      </c>
      <c r="H231" s="30" t="str">
        <f t="shared" si="30"/>
        <v/>
      </c>
      <c r="I231" s="30" t="e">
        <f t="shared" si="27"/>
        <v>#VALUE!</v>
      </c>
      <c r="J231" s="30">
        <f>SUM($H$14:$H231)</f>
        <v>0</v>
      </c>
      <c r="K231" s="25"/>
      <c r="L231" s="25"/>
    </row>
    <row r="232" spans="1:12" x14ac:dyDescent="0.2">
      <c r="A232" s="28" t="str">
        <f>IF(Values_Entered,A231+1,"")</f>
        <v/>
      </c>
      <c r="B232" s="29" t="str">
        <f t="shared" si="24"/>
        <v/>
      </c>
      <c r="C232" s="30" t="str">
        <f t="shared" si="28"/>
        <v/>
      </c>
      <c r="D232" s="30" t="str">
        <f t="shared" si="31"/>
        <v/>
      </c>
      <c r="E232" s="31" t="e">
        <f t="shared" si="25"/>
        <v>#VALUE!</v>
      </c>
      <c r="F232" s="30" t="e">
        <f t="shared" si="26"/>
        <v>#VALUE!</v>
      </c>
      <c r="G232" s="30" t="str">
        <f t="shared" si="29"/>
        <v/>
      </c>
      <c r="H232" s="30" t="str">
        <f t="shared" si="30"/>
        <v/>
      </c>
      <c r="I232" s="30" t="e">
        <f t="shared" si="27"/>
        <v>#VALUE!</v>
      </c>
      <c r="J232" s="30">
        <f>SUM($H$14:$H232)</f>
        <v>0</v>
      </c>
      <c r="K232" s="25"/>
      <c r="L232" s="25"/>
    </row>
    <row r="233" spans="1:12" x14ac:dyDescent="0.2">
      <c r="A233" s="28" t="str">
        <f>IF(Values_Entered,A232+1,"")</f>
        <v/>
      </c>
      <c r="B233" s="29" t="str">
        <f t="shared" si="24"/>
        <v/>
      </c>
      <c r="C233" s="30" t="str">
        <f t="shared" si="28"/>
        <v/>
      </c>
      <c r="D233" s="30" t="str">
        <f t="shared" si="31"/>
        <v/>
      </c>
      <c r="E233" s="31" t="e">
        <f t="shared" si="25"/>
        <v>#VALUE!</v>
      </c>
      <c r="F233" s="30" t="e">
        <f t="shared" si="26"/>
        <v>#VALUE!</v>
      </c>
      <c r="G233" s="30" t="str">
        <f t="shared" si="29"/>
        <v/>
      </c>
      <c r="H233" s="30" t="str">
        <f t="shared" si="30"/>
        <v/>
      </c>
      <c r="I233" s="30" t="e">
        <f t="shared" si="27"/>
        <v>#VALUE!</v>
      </c>
      <c r="J233" s="30">
        <f>SUM($H$14:$H233)</f>
        <v>0</v>
      </c>
      <c r="K233" s="25"/>
      <c r="L233" s="25"/>
    </row>
    <row r="234" spans="1:12" x14ac:dyDescent="0.2">
      <c r="A234" s="28" t="str">
        <f>IF(Values_Entered,A233+1,"")</f>
        <v/>
      </c>
      <c r="B234" s="29" t="str">
        <f t="shared" si="24"/>
        <v/>
      </c>
      <c r="C234" s="30" t="str">
        <f t="shared" si="28"/>
        <v/>
      </c>
      <c r="D234" s="30" t="str">
        <f t="shared" si="31"/>
        <v/>
      </c>
      <c r="E234" s="31" t="e">
        <f t="shared" si="25"/>
        <v>#VALUE!</v>
      </c>
      <c r="F234" s="30" t="e">
        <f t="shared" si="26"/>
        <v>#VALUE!</v>
      </c>
      <c r="G234" s="30" t="str">
        <f t="shared" si="29"/>
        <v/>
      </c>
      <c r="H234" s="30" t="str">
        <f t="shared" si="30"/>
        <v/>
      </c>
      <c r="I234" s="30" t="e">
        <f t="shared" si="27"/>
        <v>#VALUE!</v>
      </c>
      <c r="J234" s="30">
        <f>SUM($H$14:$H234)</f>
        <v>0</v>
      </c>
      <c r="K234" s="25"/>
      <c r="L234" s="25"/>
    </row>
    <row r="235" spans="1:12" x14ac:dyDescent="0.2">
      <c r="A235" s="28" t="str">
        <f>IF(Values_Entered,A234+1,"")</f>
        <v/>
      </c>
      <c r="B235" s="29" t="str">
        <f t="shared" si="24"/>
        <v/>
      </c>
      <c r="C235" s="30" t="str">
        <f t="shared" si="28"/>
        <v/>
      </c>
      <c r="D235" s="30" t="str">
        <f t="shared" si="31"/>
        <v/>
      </c>
      <c r="E235" s="31" t="e">
        <f t="shared" si="25"/>
        <v>#VALUE!</v>
      </c>
      <c r="F235" s="30" t="e">
        <f t="shared" si="26"/>
        <v>#VALUE!</v>
      </c>
      <c r="G235" s="30" t="str">
        <f t="shared" si="29"/>
        <v/>
      </c>
      <c r="H235" s="30" t="str">
        <f t="shared" si="30"/>
        <v/>
      </c>
      <c r="I235" s="30" t="e">
        <f t="shared" si="27"/>
        <v>#VALUE!</v>
      </c>
      <c r="J235" s="30">
        <f>SUM($H$14:$H235)</f>
        <v>0</v>
      </c>
      <c r="K235" s="25"/>
      <c r="L235" s="25"/>
    </row>
    <row r="236" spans="1:12" x14ac:dyDescent="0.2">
      <c r="A236" s="28" t="str">
        <f>IF(Values_Entered,A235+1,"")</f>
        <v/>
      </c>
      <c r="B236" s="29" t="str">
        <f t="shared" si="24"/>
        <v/>
      </c>
      <c r="C236" s="30" t="str">
        <f t="shared" si="28"/>
        <v/>
      </c>
      <c r="D236" s="30" t="str">
        <f t="shared" si="31"/>
        <v/>
      </c>
      <c r="E236" s="31" t="e">
        <f t="shared" si="25"/>
        <v>#VALUE!</v>
      </c>
      <c r="F236" s="30" t="e">
        <f t="shared" si="26"/>
        <v>#VALUE!</v>
      </c>
      <c r="G236" s="30" t="str">
        <f t="shared" si="29"/>
        <v/>
      </c>
      <c r="H236" s="30" t="str">
        <f t="shared" si="30"/>
        <v/>
      </c>
      <c r="I236" s="30" t="e">
        <f t="shared" si="27"/>
        <v>#VALUE!</v>
      </c>
      <c r="J236" s="30">
        <f>SUM($H$14:$H236)</f>
        <v>0</v>
      </c>
      <c r="K236" s="25"/>
      <c r="L236" s="25"/>
    </row>
    <row r="237" spans="1:12" x14ac:dyDescent="0.2">
      <c r="A237" s="28" t="str">
        <f>IF(Values_Entered,A236+1,"")</f>
        <v/>
      </c>
      <c r="B237" s="29" t="str">
        <f t="shared" si="24"/>
        <v/>
      </c>
      <c r="C237" s="30" t="str">
        <f t="shared" si="28"/>
        <v/>
      </c>
      <c r="D237" s="30" t="str">
        <f t="shared" si="31"/>
        <v/>
      </c>
      <c r="E237" s="31" t="e">
        <f t="shared" si="25"/>
        <v>#VALUE!</v>
      </c>
      <c r="F237" s="30" t="e">
        <f t="shared" si="26"/>
        <v>#VALUE!</v>
      </c>
      <c r="G237" s="30" t="str">
        <f t="shared" si="29"/>
        <v/>
      </c>
      <c r="H237" s="30" t="str">
        <f t="shared" si="30"/>
        <v/>
      </c>
      <c r="I237" s="30" t="e">
        <f t="shared" si="27"/>
        <v>#VALUE!</v>
      </c>
      <c r="J237" s="30">
        <f>SUM($H$14:$H237)</f>
        <v>0</v>
      </c>
      <c r="K237" s="25"/>
      <c r="L237" s="25"/>
    </row>
    <row r="238" spans="1:12" x14ac:dyDescent="0.2">
      <c r="A238" s="28" t="str">
        <f>IF(Values_Entered,A237+1,"")</f>
        <v/>
      </c>
      <c r="B238" s="29" t="str">
        <f t="shared" si="24"/>
        <v/>
      </c>
      <c r="C238" s="30" t="str">
        <f t="shared" si="28"/>
        <v/>
      </c>
      <c r="D238" s="30" t="str">
        <f t="shared" si="31"/>
        <v/>
      </c>
      <c r="E238" s="31" t="e">
        <f t="shared" si="25"/>
        <v>#VALUE!</v>
      </c>
      <c r="F238" s="30" t="e">
        <f t="shared" si="26"/>
        <v>#VALUE!</v>
      </c>
      <c r="G238" s="30" t="str">
        <f t="shared" si="29"/>
        <v/>
      </c>
      <c r="H238" s="30" t="str">
        <f t="shared" si="30"/>
        <v/>
      </c>
      <c r="I238" s="30" t="e">
        <f t="shared" si="27"/>
        <v>#VALUE!</v>
      </c>
      <c r="J238" s="30">
        <f>SUM($H$14:$H238)</f>
        <v>0</v>
      </c>
      <c r="K238" s="25"/>
      <c r="L238" s="25"/>
    </row>
    <row r="239" spans="1:12" x14ac:dyDescent="0.2">
      <c r="A239" s="28" t="str">
        <f>IF(Values_Entered,A238+1,"")</f>
        <v/>
      </c>
      <c r="B239" s="29" t="str">
        <f t="shared" si="24"/>
        <v/>
      </c>
      <c r="C239" s="30" t="str">
        <f t="shared" si="28"/>
        <v/>
      </c>
      <c r="D239" s="30" t="str">
        <f t="shared" si="31"/>
        <v/>
      </c>
      <c r="E239" s="31" t="e">
        <f t="shared" si="25"/>
        <v>#VALUE!</v>
      </c>
      <c r="F239" s="30" t="e">
        <f t="shared" si="26"/>
        <v>#VALUE!</v>
      </c>
      <c r="G239" s="30" t="str">
        <f t="shared" si="29"/>
        <v/>
      </c>
      <c r="H239" s="30" t="str">
        <f t="shared" si="30"/>
        <v/>
      </c>
      <c r="I239" s="30" t="e">
        <f t="shared" si="27"/>
        <v>#VALUE!</v>
      </c>
      <c r="J239" s="30">
        <f>SUM($H$14:$H239)</f>
        <v>0</v>
      </c>
      <c r="K239" s="25"/>
      <c r="L239" s="25"/>
    </row>
    <row r="240" spans="1:12" x14ac:dyDescent="0.2">
      <c r="A240" s="28" t="str">
        <f>IF(Values_Entered,A239+1,"")</f>
        <v/>
      </c>
      <c r="B240" s="29" t="str">
        <f t="shared" si="24"/>
        <v/>
      </c>
      <c r="C240" s="30" t="str">
        <f t="shared" si="28"/>
        <v/>
      </c>
      <c r="D240" s="30" t="str">
        <f t="shared" si="31"/>
        <v/>
      </c>
      <c r="E240" s="31" t="e">
        <f t="shared" si="25"/>
        <v>#VALUE!</v>
      </c>
      <c r="F240" s="30" t="e">
        <f t="shared" si="26"/>
        <v>#VALUE!</v>
      </c>
      <c r="G240" s="30" t="str">
        <f t="shared" si="29"/>
        <v/>
      </c>
      <c r="H240" s="30" t="str">
        <f t="shared" si="30"/>
        <v/>
      </c>
      <c r="I240" s="30" t="e">
        <f t="shared" si="27"/>
        <v>#VALUE!</v>
      </c>
      <c r="J240" s="30">
        <f>SUM($H$14:$H240)</f>
        <v>0</v>
      </c>
      <c r="K240" s="25"/>
      <c r="L240" s="25"/>
    </row>
    <row r="241" spans="1:12" x14ac:dyDescent="0.2">
      <c r="A241" s="28" t="str">
        <f>IF(Values_Entered,A240+1,"")</f>
        <v/>
      </c>
      <c r="B241" s="29" t="str">
        <f t="shared" si="24"/>
        <v/>
      </c>
      <c r="C241" s="30" t="str">
        <f t="shared" si="28"/>
        <v/>
      </c>
      <c r="D241" s="30" t="str">
        <f t="shared" si="31"/>
        <v/>
      </c>
      <c r="E241" s="31" t="e">
        <f t="shared" si="25"/>
        <v>#VALUE!</v>
      </c>
      <c r="F241" s="30" t="e">
        <f t="shared" si="26"/>
        <v>#VALUE!</v>
      </c>
      <c r="G241" s="30" t="str">
        <f t="shared" si="29"/>
        <v/>
      </c>
      <c r="H241" s="30" t="str">
        <f t="shared" si="30"/>
        <v/>
      </c>
      <c r="I241" s="30" t="e">
        <f t="shared" si="27"/>
        <v>#VALUE!</v>
      </c>
      <c r="J241" s="30">
        <f>SUM($H$14:$H241)</f>
        <v>0</v>
      </c>
      <c r="K241" s="25"/>
      <c r="L241" s="25"/>
    </row>
    <row r="242" spans="1:12" x14ac:dyDescent="0.2">
      <c r="A242" s="28" t="str">
        <f>IF(Values_Entered,A241+1,"")</f>
        <v/>
      </c>
      <c r="B242" s="29" t="str">
        <f t="shared" si="24"/>
        <v/>
      </c>
      <c r="C242" s="30" t="str">
        <f t="shared" si="28"/>
        <v/>
      </c>
      <c r="D242" s="30" t="str">
        <f t="shared" si="31"/>
        <v/>
      </c>
      <c r="E242" s="31" t="e">
        <f t="shared" si="25"/>
        <v>#VALUE!</v>
      </c>
      <c r="F242" s="30" t="e">
        <f t="shared" si="26"/>
        <v>#VALUE!</v>
      </c>
      <c r="G242" s="30" t="str">
        <f t="shared" si="29"/>
        <v/>
      </c>
      <c r="H242" s="30" t="str">
        <f t="shared" si="30"/>
        <v/>
      </c>
      <c r="I242" s="30" t="e">
        <f t="shared" si="27"/>
        <v>#VALUE!</v>
      </c>
      <c r="J242" s="30">
        <f>SUM($H$14:$H242)</f>
        <v>0</v>
      </c>
      <c r="K242" s="25"/>
      <c r="L242" s="25"/>
    </row>
    <row r="243" spans="1:12" x14ac:dyDescent="0.2">
      <c r="A243" s="28" t="str">
        <f>IF(Values_Entered,A242+1,"")</f>
        <v/>
      </c>
      <c r="B243" s="29" t="str">
        <f t="shared" si="24"/>
        <v/>
      </c>
      <c r="C243" s="30" t="str">
        <f t="shared" si="28"/>
        <v/>
      </c>
      <c r="D243" s="30" t="str">
        <f t="shared" si="31"/>
        <v/>
      </c>
      <c r="E243" s="31" t="e">
        <f t="shared" si="25"/>
        <v>#VALUE!</v>
      </c>
      <c r="F243" s="30" t="e">
        <f t="shared" si="26"/>
        <v>#VALUE!</v>
      </c>
      <c r="G243" s="30" t="str">
        <f t="shared" si="29"/>
        <v/>
      </c>
      <c r="H243" s="30" t="str">
        <f t="shared" si="30"/>
        <v/>
      </c>
      <c r="I243" s="30" t="e">
        <f t="shared" si="27"/>
        <v>#VALUE!</v>
      </c>
      <c r="J243" s="30">
        <f>SUM($H$14:$H243)</f>
        <v>0</v>
      </c>
      <c r="K243" s="25"/>
      <c r="L243" s="25"/>
    </row>
    <row r="244" spans="1:12" x14ac:dyDescent="0.2">
      <c r="A244" s="28" t="str">
        <f>IF(Values_Entered,A243+1,"")</f>
        <v/>
      </c>
      <c r="B244" s="29" t="str">
        <f t="shared" si="24"/>
        <v/>
      </c>
      <c r="C244" s="30" t="str">
        <f t="shared" si="28"/>
        <v/>
      </c>
      <c r="D244" s="30" t="str">
        <f t="shared" si="31"/>
        <v/>
      </c>
      <c r="E244" s="31" t="e">
        <f t="shared" si="25"/>
        <v>#VALUE!</v>
      </c>
      <c r="F244" s="30" t="e">
        <f t="shared" si="26"/>
        <v>#VALUE!</v>
      </c>
      <c r="G244" s="30" t="str">
        <f t="shared" si="29"/>
        <v/>
      </c>
      <c r="H244" s="30" t="str">
        <f t="shared" si="30"/>
        <v/>
      </c>
      <c r="I244" s="30" t="e">
        <f t="shared" si="27"/>
        <v>#VALUE!</v>
      </c>
      <c r="J244" s="30">
        <f>SUM($H$14:$H244)</f>
        <v>0</v>
      </c>
      <c r="K244" s="25"/>
      <c r="L244" s="25"/>
    </row>
    <row r="245" spans="1:12" x14ac:dyDescent="0.2">
      <c r="A245" s="28" t="str">
        <f>IF(Values_Entered,A244+1,"")</f>
        <v/>
      </c>
      <c r="B245" s="29" t="str">
        <f t="shared" si="24"/>
        <v/>
      </c>
      <c r="C245" s="30" t="str">
        <f t="shared" si="28"/>
        <v/>
      </c>
      <c r="D245" s="30" t="str">
        <f t="shared" si="31"/>
        <v/>
      </c>
      <c r="E245" s="31" t="e">
        <f t="shared" si="25"/>
        <v>#VALUE!</v>
      </c>
      <c r="F245" s="30" t="e">
        <f t="shared" si="26"/>
        <v>#VALUE!</v>
      </c>
      <c r="G245" s="30" t="str">
        <f t="shared" si="29"/>
        <v/>
      </c>
      <c r="H245" s="30" t="str">
        <f t="shared" si="30"/>
        <v/>
      </c>
      <c r="I245" s="30" t="e">
        <f t="shared" si="27"/>
        <v>#VALUE!</v>
      </c>
      <c r="J245" s="30">
        <f>SUM($H$14:$H245)</f>
        <v>0</v>
      </c>
      <c r="K245" s="25"/>
      <c r="L245" s="25"/>
    </row>
    <row r="246" spans="1:12" x14ac:dyDescent="0.2">
      <c r="A246" s="28" t="str">
        <f>IF(Values_Entered,A245+1,"")</f>
        <v/>
      </c>
      <c r="B246" s="29" t="str">
        <f t="shared" si="24"/>
        <v/>
      </c>
      <c r="C246" s="30" t="str">
        <f t="shared" si="28"/>
        <v/>
      </c>
      <c r="D246" s="30" t="str">
        <f t="shared" si="31"/>
        <v/>
      </c>
      <c r="E246" s="31" t="e">
        <f t="shared" si="25"/>
        <v>#VALUE!</v>
      </c>
      <c r="F246" s="30" t="e">
        <f t="shared" si="26"/>
        <v>#VALUE!</v>
      </c>
      <c r="G246" s="30" t="str">
        <f t="shared" si="29"/>
        <v/>
      </c>
      <c r="H246" s="30" t="str">
        <f t="shared" si="30"/>
        <v/>
      </c>
      <c r="I246" s="30" t="e">
        <f t="shared" si="27"/>
        <v>#VALUE!</v>
      </c>
      <c r="J246" s="30">
        <f>SUM($H$14:$H246)</f>
        <v>0</v>
      </c>
      <c r="K246" s="25"/>
      <c r="L246" s="25"/>
    </row>
    <row r="247" spans="1:12" x14ac:dyDescent="0.2">
      <c r="A247" s="28" t="str">
        <f>IF(Values_Entered,A246+1,"")</f>
        <v/>
      </c>
      <c r="B247" s="29" t="str">
        <f t="shared" si="24"/>
        <v/>
      </c>
      <c r="C247" s="30" t="str">
        <f t="shared" si="28"/>
        <v/>
      </c>
      <c r="D247" s="30" t="str">
        <f t="shared" si="31"/>
        <v/>
      </c>
      <c r="E247" s="31" t="e">
        <f t="shared" si="25"/>
        <v>#VALUE!</v>
      </c>
      <c r="F247" s="30" t="e">
        <f t="shared" si="26"/>
        <v>#VALUE!</v>
      </c>
      <c r="G247" s="30" t="str">
        <f t="shared" si="29"/>
        <v/>
      </c>
      <c r="H247" s="30" t="str">
        <f t="shared" si="30"/>
        <v/>
      </c>
      <c r="I247" s="30" t="e">
        <f t="shared" si="27"/>
        <v>#VALUE!</v>
      </c>
      <c r="J247" s="30">
        <f>SUM($H$14:$H247)</f>
        <v>0</v>
      </c>
      <c r="K247" s="25"/>
      <c r="L247" s="25"/>
    </row>
    <row r="248" spans="1:12" x14ac:dyDescent="0.2">
      <c r="A248" s="28" t="str">
        <f>IF(Values_Entered,A247+1,"")</f>
        <v/>
      </c>
      <c r="B248" s="29" t="str">
        <f t="shared" si="24"/>
        <v/>
      </c>
      <c r="C248" s="30" t="str">
        <f t="shared" si="28"/>
        <v/>
      </c>
      <c r="D248" s="30" t="str">
        <f t="shared" si="31"/>
        <v/>
      </c>
      <c r="E248" s="31" t="e">
        <f t="shared" si="25"/>
        <v>#VALUE!</v>
      </c>
      <c r="F248" s="30" t="e">
        <f t="shared" si="26"/>
        <v>#VALUE!</v>
      </c>
      <c r="G248" s="30" t="str">
        <f t="shared" si="29"/>
        <v/>
      </c>
      <c r="H248" s="30" t="str">
        <f t="shared" si="30"/>
        <v/>
      </c>
      <c r="I248" s="30" t="e">
        <f t="shared" si="27"/>
        <v>#VALUE!</v>
      </c>
      <c r="J248" s="30">
        <f>SUM($H$14:$H248)</f>
        <v>0</v>
      </c>
      <c r="K248" s="25"/>
      <c r="L248" s="25"/>
    </row>
    <row r="249" spans="1:12" x14ac:dyDescent="0.2">
      <c r="A249" s="28" t="str">
        <f>IF(Values_Entered,A248+1,"")</f>
        <v/>
      </c>
      <c r="B249" s="29" t="str">
        <f t="shared" si="24"/>
        <v/>
      </c>
      <c r="C249" s="30" t="str">
        <f t="shared" si="28"/>
        <v/>
      </c>
      <c r="D249" s="30" t="str">
        <f t="shared" si="31"/>
        <v/>
      </c>
      <c r="E249" s="31" t="e">
        <f t="shared" si="25"/>
        <v>#VALUE!</v>
      </c>
      <c r="F249" s="30" t="e">
        <f t="shared" si="26"/>
        <v>#VALUE!</v>
      </c>
      <c r="G249" s="30" t="str">
        <f t="shared" si="29"/>
        <v/>
      </c>
      <c r="H249" s="30" t="str">
        <f t="shared" si="30"/>
        <v/>
      </c>
      <c r="I249" s="30" t="e">
        <f t="shared" si="27"/>
        <v>#VALUE!</v>
      </c>
      <c r="J249" s="30">
        <f>SUM($H$14:$H249)</f>
        <v>0</v>
      </c>
      <c r="K249" s="25"/>
      <c r="L249" s="25"/>
    </row>
    <row r="250" spans="1:12" x14ac:dyDescent="0.2">
      <c r="A250" s="28" t="str">
        <f>IF(Values_Entered,A249+1,"")</f>
        <v/>
      </c>
      <c r="B250" s="29" t="str">
        <f t="shared" si="24"/>
        <v/>
      </c>
      <c r="C250" s="30" t="str">
        <f t="shared" si="28"/>
        <v/>
      </c>
      <c r="D250" s="30" t="str">
        <f t="shared" si="31"/>
        <v/>
      </c>
      <c r="E250" s="31" t="e">
        <f t="shared" si="25"/>
        <v>#VALUE!</v>
      </c>
      <c r="F250" s="30" t="e">
        <f t="shared" si="26"/>
        <v>#VALUE!</v>
      </c>
      <c r="G250" s="30" t="str">
        <f t="shared" si="29"/>
        <v/>
      </c>
      <c r="H250" s="30" t="str">
        <f t="shared" si="30"/>
        <v/>
      </c>
      <c r="I250" s="30" t="e">
        <f t="shared" si="27"/>
        <v>#VALUE!</v>
      </c>
      <c r="J250" s="30">
        <f>SUM($H$14:$H250)</f>
        <v>0</v>
      </c>
      <c r="K250" s="25"/>
      <c r="L250" s="25"/>
    </row>
    <row r="251" spans="1:12" x14ac:dyDescent="0.2">
      <c r="A251" s="28" t="str">
        <f>IF(Values_Entered,A250+1,"")</f>
        <v/>
      </c>
      <c r="B251" s="29" t="str">
        <f t="shared" si="24"/>
        <v/>
      </c>
      <c r="C251" s="30" t="str">
        <f t="shared" si="28"/>
        <v/>
      </c>
      <c r="D251" s="30" t="str">
        <f t="shared" si="31"/>
        <v/>
      </c>
      <c r="E251" s="31" t="e">
        <f t="shared" si="25"/>
        <v>#VALUE!</v>
      </c>
      <c r="F251" s="30" t="e">
        <f t="shared" si="26"/>
        <v>#VALUE!</v>
      </c>
      <c r="G251" s="30" t="str">
        <f t="shared" si="29"/>
        <v/>
      </c>
      <c r="H251" s="30" t="str">
        <f t="shared" si="30"/>
        <v/>
      </c>
      <c r="I251" s="30" t="e">
        <f t="shared" si="27"/>
        <v>#VALUE!</v>
      </c>
      <c r="J251" s="30">
        <f>SUM($H$14:$H251)</f>
        <v>0</v>
      </c>
      <c r="K251" s="25"/>
      <c r="L251" s="25"/>
    </row>
    <row r="252" spans="1:12" x14ac:dyDescent="0.2">
      <c r="A252" s="28" t="str">
        <f>IF(Values_Entered,A251+1,"")</f>
        <v/>
      </c>
      <c r="B252" s="29" t="str">
        <f t="shared" si="24"/>
        <v/>
      </c>
      <c r="C252" s="30" t="str">
        <f t="shared" si="28"/>
        <v/>
      </c>
      <c r="D252" s="30" t="str">
        <f t="shared" si="31"/>
        <v/>
      </c>
      <c r="E252" s="31" t="e">
        <f t="shared" si="25"/>
        <v>#VALUE!</v>
      </c>
      <c r="F252" s="30" t="e">
        <f t="shared" si="26"/>
        <v>#VALUE!</v>
      </c>
      <c r="G252" s="30" t="str">
        <f t="shared" si="29"/>
        <v/>
      </c>
      <c r="H252" s="30" t="str">
        <f t="shared" si="30"/>
        <v/>
      </c>
      <c r="I252" s="30" t="e">
        <f t="shared" si="27"/>
        <v>#VALUE!</v>
      </c>
      <c r="J252" s="30">
        <f>SUM($H$14:$H252)</f>
        <v>0</v>
      </c>
      <c r="K252" s="25"/>
      <c r="L252" s="25"/>
    </row>
    <row r="253" spans="1:12" x14ac:dyDescent="0.2">
      <c r="A253" s="28" t="str">
        <f>IF(Values_Entered,A252+1,"")</f>
        <v/>
      </c>
      <c r="B253" s="29" t="str">
        <f t="shared" si="24"/>
        <v/>
      </c>
      <c r="C253" s="30" t="str">
        <f t="shared" si="28"/>
        <v/>
      </c>
      <c r="D253" s="30" t="str">
        <f t="shared" si="31"/>
        <v/>
      </c>
      <c r="E253" s="31" t="e">
        <f t="shared" si="25"/>
        <v>#VALUE!</v>
      </c>
      <c r="F253" s="30" t="e">
        <f t="shared" si="26"/>
        <v>#VALUE!</v>
      </c>
      <c r="G253" s="30" t="str">
        <f t="shared" si="29"/>
        <v/>
      </c>
      <c r="H253" s="30" t="str">
        <f t="shared" si="30"/>
        <v/>
      </c>
      <c r="I253" s="30" t="e">
        <f t="shared" si="27"/>
        <v>#VALUE!</v>
      </c>
      <c r="J253" s="30">
        <f>SUM($H$14:$H253)</f>
        <v>0</v>
      </c>
      <c r="K253" s="25"/>
      <c r="L253" s="25"/>
    </row>
    <row r="254" spans="1:12" x14ac:dyDescent="0.2">
      <c r="A254" s="28" t="str">
        <f>IF(Values_Entered,A253+1,"")</f>
        <v/>
      </c>
      <c r="B254" s="29" t="str">
        <f t="shared" si="24"/>
        <v/>
      </c>
      <c r="C254" s="30" t="str">
        <f t="shared" si="28"/>
        <v/>
      </c>
      <c r="D254" s="30" t="str">
        <f t="shared" si="31"/>
        <v/>
      </c>
      <c r="E254" s="31" t="e">
        <f t="shared" si="25"/>
        <v>#VALUE!</v>
      </c>
      <c r="F254" s="30" t="e">
        <f t="shared" si="26"/>
        <v>#VALUE!</v>
      </c>
      <c r="G254" s="30" t="str">
        <f t="shared" si="29"/>
        <v/>
      </c>
      <c r="H254" s="30" t="str">
        <f t="shared" si="30"/>
        <v/>
      </c>
      <c r="I254" s="30" t="e">
        <f t="shared" si="27"/>
        <v>#VALUE!</v>
      </c>
      <c r="J254" s="30">
        <f>SUM($H$14:$H254)</f>
        <v>0</v>
      </c>
      <c r="K254" s="25"/>
      <c r="L254" s="25"/>
    </row>
    <row r="255" spans="1:12" x14ac:dyDescent="0.2">
      <c r="A255" s="28" t="str">
        <f>IF(Values_Entered,A254+1,"")</f>
        <v/>
      </c>
      <c r="B255" s="29" t="str">
        <f t="shared" si="24"/>
        <v/>
      </c>
      <c r="C255" s="30" t="str">
        <f t="shared" si="28"/>
        <v/>
      </c>
      <c r="D255" s="30" t="str">
        <f t="shared" si="31"/>
        <v/>
      </c>
      <c r="E255" s="31" t="e">
        <f t="shared" si="25"/>
        <v>#VALUE!</v>
      </c>
      <c r="F255" s="30" t="e">
        <f t="shared" si="26"/>
        <v>#VALUE!</v>
      </c>
      <c r="G255" s="30" t="str">
        <f t="shared" si="29"/>
        <v/>
      </c>
      <c r="H255" s="30" t="str">
        <f t="shared" si="30"/>
        <v/>
      </c>
      <c r="I255" s="30" t="e">
        <f t="shared" si="27"/>
        <v>#VALUE!</v>
      </c>
      <c r="J255" s="30">
        <f>SUM($H$14:$H255)</f>
        <v>0</v>
      </c>
      <c r="K255" s="25"/>
      <c r="L255" s="25"/>
    </row>
    <row r="256" spans="1:12" x14ac:dyDescent="0.2">
      <c r="A256" s="28" t="str">
        <f>IF(Values_Entered,A255+1,"")</f>
        <v/>
      </c>
      <c r="B256" s="29" t="str">
        <f t="shared" si="24"/>
        <v/>
      </c>
      <c r="C256" s="30" t="str">
        <f t="shared" si="28"/>
        <v/>
      </c>
      <c r="D256" s="30" t="str">
        <f t="shared" si="31"/>
        <v/>
      </c>
      <c r="E256" s="31" t="e">
        <f t="shared" si="25"/>
        <v>#VALUE!</v>
      </c>
      <c r="F256" s="30" t="e">
        <f t="shared" si="26"/>
        <v>#VALUE!</v>
      </c>
      <c r="G256" s="30" t="str">
        <f t="shared" si="29"/>
        <v/>
      </c>
      <c r="H256" s="30" t="str">
        <f t="shared" si="30"/>
        <v/>
      </c>
      <c r="I256" s="30" t="e">
        <f t="shared" si="27"/>
        <v>#VALUE!</v>
      </c>
      <c r="J256" s="30">
        <f>SUM($H$14:$H256)</f>
        <v>0</v>
      </c>
      <c r="K256" s="25"/>
      <c r="L256" s="25"/>
    </row>
    <row r="257" spans="1:12" x14ac:dyDescent="0.2">
      <c r="A257" s="28" t="str">
        <f>IF(Values_Entered,A256+1,"")</f>
        <v/>
      </c>
      <c r="B257" s="29" t="str">
        <f t="shared" si="24"/>
        <v/>
      </c>
      <c r="C257" s="30" t="str">
        <f t="shared" si="28"/>
        <v/>
      </c>
      <c r="D257" s="30" t="str">
        <f t="shared" si="31"/>
        <v/>
      </c>
      <c r="E257" s="31" t="e">
        <f t="shared" si="25"/>
        <v>#VALUE!</v>
      </c>
      <c r="F257" s="30" t="e">
        <f t="shared" si="26"/>
        <v>#VALUE!</v>
      </c>
      <c r="G257" s="30" t="str">
        <f t="shared" si="29"/>
        <v/>
      </c>
      <c r="H257" s="30" t="str">
        <f t="shared" si="30"/>
        <v/>
      </c>
      <c r="I257" s="30" t="e">
        <f t="shared" si="27"/>
        <v>#VALUE!</v>
      </c>
      <c r="J257" s="30">
        <f>SUM($H$14:$H257)</f>
        <v>0</v>
      </c>
      <c r="K257" s="25"/>
      <c r="L257" s="25"/>
    </row>
    <row r="258" spans="1:12" x14ac:dyDescent="0.2">
      <c r="A258" s="28" t="str">
        <f>IF(Values_Entered,A257+1,"")</f>
        <v/>
      </c>
      <c r="B258" s="29" t="str">
        <f t="shared" si="24"/>
        <v/>
      </c>
      <c r="C258" s="30" t="str">
        <f t="shared" si="28"/>
        <v/>
      </c>
      <c r="D258" s="30" t="str">
        <f t="shared" si="31"/>
        <v/>
      </c>
      <c r="E258" s="31" t="e">
        <f t="shared" si="25"/>
        <v>#VALUE!</v>
      </c>
      <c r="F258" s="30" t="e">
        <f t="shared" si="26"/>
        <v>#VALUE!</v>
      </c>
      <c r="G258" s="30" t="str">
        <f t="shared" si="29"/>
        <v/>
      </c>
      <c r="H258" s="30" t="str">
        <f t="shared" si="30"/>
        <v/>
      </c>
      <c r="I258" s="30" t="e">
        <f t="shared" si="27"/>
        <v>#VALUE!</v>
      </c>
      <c r="J258" s="30">
        <f>SUM($H$14:$H258)</f>
        <v>0</v>
      </c>
      <c r="K258" s="25"/>
      <c r="L258" s="25"/>
    </row>
    <row r="259" spans="1:12" x14ac:dyDescent="0.2">
      <c r="A259" s="28" t="str">
        <f>IF(Values_Entered,A258+1,"")</f>
        <v/>
      </c>
      <c r="B259" s="29" t="str">
        <f t="shared" si="24"/>
        <v/>
      </c>
      <c r="C259" s="30" t="str">
        <f t="shared" si="28"/>
        <v/>
      </c>
      <c r="D259" s="30" t="str">
        <f t="shared" si="31"/>
        <v/>
      </c>
      <c r="E259" s="31" t="e">
        <f t="shared" si="25"/>
        <v>#VALUE!</v>
      </c>
      <c r="F259" s="30" t="e">
        <f t="shared" si="26"/>
        <v>#VALUE!</v>
      </c>
      <c r="G259" s="30" t="str">
        <f t="shared" si="29"/>
        <v/>
      </c>
      <c r="H259" s="30" t="str">
        <f t="shared" si="30"/>
        <v/>
      </c>
      <c r="I259" s="30" t="e">
        <f t="shared" si="27"/>
        <v>#VALUE!</v>
      </c>
      <c r="J259" s="30">
        <f>SUM($H$14:$H259)</f>
        <v>0</v>
      </c>
      <c r="K259" s="25"/>
      <c r="L259" s="25"/>
    </row>
    <row r="260" spans="1:12" x14ac:dyDescent="0.2">
      <c r="A260" s="28" t="str">
        <f>IF(Values_Entered,A259+1,"")</f>
        <v/>
      </c>
      <c r="B260" s="29" t="str">
        <f t="shared" si="24"/>
        <v/>
      </c>
      <c r="C260" s="30" t="str">
        <f t="shared" si="28"/>
        <v/>
      </c>
      <c r="D260" s="30" t="str">
        <f t="shared" si="31"/>
        <v/>
      </c>
      <c r="E260" s="31" t="e">
        <f t="shared" si="25"/>
        <v>#VALUE!</v>
      </c>
      <c r="F260" s="30" t="e">
        <f t="shared" si="26"/>
        <v>#VALUE!</v>
      </c>
      <c r="G260" s="30" t="str">
        <f t="shared" si="29"/>
        <v/>
      </c>
      <c r="H260" s="30" t="str">
        <f t="shared" si="30"/>
        <v/>
      </c>
      <c r="I260" s="30" t="e">
        <f t="shared" si="27"/>
        <v>#VALUE!</v>
      </c>
      <c r="J260" s="30">
        <f>SUM($H$14:$H260)</f>
        <v>0</v>
      </c>
      <c r="K260" s="25"/>
      <c r="L260" s="25"/>
    </row>
    <row r="261" spans="1:12" x14ac:dyDescent="0.2">
      <c r="A261" s="28" t="str">
        <f>IF(Values_Entered,A260+1,"")</f>
        <v/>
      </c>
      <c r="B261" s="29" t="str">
        <f t="shared" si="24"/>
        <v/>
      </c>
      <c r="C261" s="30" t="str">
        <f t="shared" si="28"/>
        <v/>
      </c>
      <c r="D261" s="30" t="str">
        <f t="shared" si="31"/>
        <v/>
      </c>
      <c r="E261" s="31" t="e">
        <f t="shared" si="25"/>
        <v>#VALUE!</v>
      </c>
      <c r="F261" s="30" t="e">
        <f t="shared" si="26"/>
        <v>#VALUE!</v>
      </c>
      <c r="G261" s="30" t="str">
        <f t="shared" si="29"/>
        <v/>
      </c>
      <c r="H261" s="30" t="str">
        <f t="shared" si="30"/>
        <v/>
      </c>
      <c r="I261" s="30" t="e">
        <f t="shared" si="27"/>
        <v>#VALUE!</v>
      </c>
      <c r="J261" s="30">
        <f>SUM($H$14:$H261)</f>
        <v>0</v>
      </c>
      <c r="K261" s="25"/>
      <c r="L261" s="25"/>
    </row>
    <row r="262" spans="1:12" x14ac:dyDescent="0.2">
      <c r="A262" s="28" t="str">
        <f>IF(Values_Entered,A261+1,"")</f>
        <v/>
      </c>
      <c r="B262" s="29" t="str">
        <f t="shared" si="24"/>
        <v/>
      </c>
      <c r="C262" s="30" t="str">
        <f t="shared" si="28"/>
        <v/>
      </c>
      <c r="D262" s="30" t="str">
        <f t="shared" si="31"/>
        <v/>
      </c>
      <c r="E262" s="31" t="e">
        <f t="shared" si="25"/>
        <v>#VALUE!</v>
      </c>
      <c r="F262" s="30" t="e">
        <f t="shared" si="26"/>
        <v>#VALUE!</v>
      </c>
      <c r="G262" s="30" t="str">
        <f t="shared" si="29"/>
        <v/>
      </c>
      <c r="H262" s="30" t="str">
        <f t="shared" si="30"/>
        <v/>
      </c>
      <c r="I262" s="30" t="e">
        <f t="shared" si="27"/>
        <v>#VALUE!</v>
      </c>
      <c r="J262" s="30">
        <f>SUM($H$14:$H262)</f>
        <v>0</v>
      </c>
      <c r="K262" s="25"/>
      <c r="L262" s="25"/>
    </row>
    <row r="263" spans="1:12" x14ac:dyDescent="0.2">
      <c r="A263" s="28" t="str">
        <f>IF(Values_Entered,A262+1,"")</f>
        <v/>
      </c>
      <c r="B263" s="29" t="str">
        <f t="shared" si="24"/>
        <v/>
      </c>
      <c r="C263" s="30" t="str">
        <f t="shared" si="28"/>
        <v/>
      </c>
      <c r="D263" s="30" t="str">
        <f t="shared" si="31"/>
        <v/>
      </c>
      <c r="E263" s="31" t="e">
        <f t="shared" si="25"/>
        <v>#VALUE!</v>
      </c>
      <c r="F263" s="30" t="e">
        <f t="shared" si="26"/>
        <v>#VALUE!</v>
      </c>
      <c r="G263" s="30" t="str">
        <f t="shared" si="29"/>
        <v/>
      </c>
      <c r="H263" s="30" t="str">
        <f t="shared" si="30"/>
        <v/>
      </c>
      <c r="I263" s="30" t="e">
        <f t="shared" si="27"/>
        <v>#VALUE!</v>
      </c>
      <c r="J263" s="30">
        <f>SUM($H$14:$H263)</f>
        <v>0</v>
      </c>
      <c r="K263" s="25"/>
      <c r="L263" s="25"/>
    </row>
    <row r="264" spans="1:12" x14ac:dyDescent="0.2">
      <c r="A264" s="28" t="str">
        <f>IF(Values_Entered,A263+1,"")</f>
        <v/>
      </c>
      <c r="B264" s="29" t="str">
        <f t="shared" si="24"/>
        <v/>
      </c>
      <c r="C264" s="30" t="str">
        <f t="shared" si="28"/>
        <v/>
      </c>
      <c r="D264" s="30" t="str">
        <f t="shared" si="31"/>
        <v/>
      </c>
      <c r="E264" s="31" t="e">
        <f t="shared" si="25"/>
        <v>#VALUE!</v>
      </c>
      <c r="F264" s="30" t="e">
        <f t="shared" si="26"/>
        <v>#VALUE!</v>
      </c>
      <c r="G264" s="30" t="str">
        <f t="shared" si="29"/>
        <v/>
      </c>
      <c r="H264" s="30" t="str">
        <f t="shared" si="30"/>
        <v/>
      </c>
      <c r="I264" s="30" t="e">
        <f t="shared" si="27"/>
        <v>#VALUE!</v>
      </c>
      <c r="J264" s="30">
        <f>SUM($H$14:$H264)</f>
        <v>0</v>
      </c>
      <c r="K264" s="25"/>
      <c r="L264" s="25"/>
    </row>
    <row r="265" spans="1:12" x14ac:dyDescent="0.2">
      <c r="A265" s="28" t="str">
        <f>IF(Values_Entered,A264+1,"")</f>
        <v/>
      </c>
      <c r="B265" s="29" t="str">
        <f t="shared" si="24"/>
        <v/>
      </c>
      <c r="C265" s="30" t="str">
        <f t="shared" si="28"/>
        <v/>
      </c>
      <c r="D265" s="30" t="str">
        <f t="shared" si="31"/>
        <v/>
      </c>
      <c r="E265" s="31" t="e">
        <f t="shared" si="25"/>
        <v>#VALUE!</v>
      </c>
      <c r="F265" s="30" t="e">
        <f t="shared" si="26"/>
        <v>#VALUE!</v>
      </c>
      <c r="G265" s="30" t="str">
        <f t="shared" si="29"/>
        <v/>
      </c>
      <c r="H265" s="30" t="str">
        <f t="shared" si="30"/>
        <v/>
      </c>
      <c r="I265" s="30" t="e">
        <f t="shared" si="27"/>
        <v>#VALUE!</v>
      </c>
      <c r="J265" s="30">
        <f>SUM($H$14:$H265)</f>
        <v>0</v>
      </c>
      <c r="K265" s="25"/>
      <c r="L265" s="25"/>
    </row>
    <row r="266" spans="1:12" x14ac:dyDescent="0.2">
      <c r="A266" s="28" t="str">
        <f>IF(Values_Entered,A265+1,"")</f>
        <v/>
      </c>
      <c r="B266" s="29" t="str">
        <f t="shared" si="24"/>
        <v/>
      </c>
      <c r="C266" s="30" t="str">
        <f t="shared" si="28"/>
        <v/>
      </c>
      <c r="D266" s="30" t="str">
        <f t="shared" si="31"/>
        <v/>
      </c>
      <c r="E266" s="31" t="e">
        <f t="shared" si="25"/>
        <v>#VALUE!</v>
      </c>
      <c r="F266" s="30" t="e">
        <f t="shared" si="26"/>
        <v>#VALUE!</v>
      </c>
      <c r="G266" s="30" t="str">
        <f t="shared" si="29"/>
        <v/>
      </c>
      <c r="H266" s="30" t="str">
        <f t="shared" si="30"/>
        <v/>
      </c>
      <c r="I266" s="30" t="e">
        <f t="shared" si="27"/>
        <v>#VALUE!</v>
      </c>
      <c r="J266" s="30">
        <f>SUM($H$14:$H266)</f>
        <v>0</v>
      </c>
      <c r="K266" s="25"/>
      <c r="L266" s="25"/>
    </row>
    <row r="267" spans="1:12" x14ac:dyDescent="0.2">
      <c r="A267" s="28" t="str">
        <f>IF(Values_Entered,A266+1,"")</f>
        <v/>
      </c>
      <c r="B267" s="29" t="str">
        <f t="shared" si="24"/>
        <v/>
      </c>
      <c r="C267" s="30" t="str">
        <f t="shared" si="28"/>
        <v/>
      </c>
      <c r="D267" s="30" t="str">
        <f t="shared" si="31"/>
        <v/>
      </c>
      <c r="E267" s="31" t="e">
        <f t="shared" si="25"/>
        <v>#VALUE!</v>
      </c>
      <c r="F267" s="30" t="e">
        <f t="shared" si="26"/>
        <v>#VALUE!</v>
      </c>
      <c r="G267" s="30" t="str">
        <f t="shared" si="29"/>
        <v/>
      </c>
      <c r="H267" s="30" t="str">
        <f t="shared" si="30"/>
        <v/>
      </c>
      <c r="I267" s="30" t="e">
        <f t="shared" si="27"/>
        <v>#VALUE!</v>
      </c>
      <c r="J267" s="30">
        <f>SUM($H$14:$H267)</f>
        <v>0</v>
      </c>
      <c r="K267" s="25"/>
      <c r="L267" s="25"/>
    </row>
    <row r="268" spans="1:12" x14ac:dyDescent="0.2">
      <c r="A268" s="28" t="str">
        <f>IF(Values_Entered,A267+1,"")</f>
        <v/>
      </c>
      <c r="B268" s="29" t="str">
        <f t="shared" si="24"/>
        <v/>
      </c>
      <c r="C268" s="30" t="str">
        <f t="shared" si="28"/>
        <v/>
      </c>
      <c r="D268" s="30" t="str">
        <f t="shared" si="31"/>
        <v/>
      </c>
      <c r="E268" s="31" t="e">
        <f t="shared" si="25"/>
        <v>#VALUE!</v>
      </c>
      <c r="F268" s="30" t="e">
        <f t="shared" si="26"/>
        <v>#VALUE!</v>
      </c>
      <c r="G268" s="30" t="str">
        <f t="shared" si="29"/>
        <v/>
      </c>
      <c r="H268" s="30" t="str">
        <f t="shared" si="30"/>
        <v/>
      </c>
      <c r="I268" s="30" t="e">
        <f t="shared" si="27"/>
        <v>#VALUE!</v>
      </c>
      <c r="J268" s="30">
        <f>SUM($H$14:$H268)</f>
        <v>0</v>
      </c>
      <c r="K268" s="25"/>
      <c r="L268" s="25"/>
    </row>
    <row r="269" spans="1:12" x14ac:dyDescent="0.2">
      <c r="A269" s="28" t="str">
        <f>IF(Values_Entered,A268+1,"")</f>
        <v/>
      </c>
      <c r="B269" s="29" t="str">
        <f t="shared" si="24"/>
        <v/>
      </c>
      <c r="C269" s="30" t="str">
        <f t="shared" si="28"/>
        <v/>
      </c>
      <c r="D269" s="30" t="str">
        <f t="shared" si="31"/>
        <v/>
      </c>
      <c r="E269" s="31" t="e">
        <f t="shared" si="25"/>
        <v>#VALUE!</v>
      </c>
      <c r="F269" s="30" t="e">
        <f t="shared" si="26"/>
        <v>#VALUE!</v>
      </c>
      <c r="G269" s="30" t="str">
        <f t="shared" si="29"/>
        <v/>
      </c>
      <c r="H269" s="30" t="str">
        <f t="shared" si="30"/>
        <v/>
      </c>
      <c r="I269" s="30" t="e">
        <f t="shared" si="27"/>
        <v>#VALUE!</v>
      </c>
      <c r="J269" s="30">
        <f>SUM($H$14:$H269)</f>
        <v>0</v>
      </c>
      <c r="K269" s="25"/>
      <c r="L269" s="25"/>
    </row>
    <row r="270" spans="1:12" x14ac:dyDescent="0.2">
      <c r="A270" s="28" t="str">
        <f>IF(Values_Entered,A269+1,"")</f>
        <v/>
      </c>
      <c r="B270" s="29" t="str">
        <f t="shared" ref="B270:B333" si="32">IF(Pay_Num&lt;&gt;"",DATE(YEAR(Loan_Start),MONTH(Loan_Start)+(Pay_Num)*12/Num_Pmt_Per_Year,DAY(Loan_Start)),"")</f>
        <v/>
      </c>
      <c r="C270" s="30" t="str">
        <f t="shared" si="28"/>
        <v/>
      </c>
      <c r="D270" s="30" t="str">
        <f t="shared" si="31"/>
        <v/>
      </c>
      <c r="E270" s="31" t="e">
        <f t="shared" ref="E270:E333" si="33">IF(AND(Pay_Num&lt;&gt;"",Sched_Pay+Scheduled_Extra_Payments&lt;Beg_Bal),Scheduled_Extra_Payments,IF(AND(Pay_Num&lt;&gt;"",Beg_Bal-Sched_Pay&gt;0),Beg_Bal-Sched_Pay,IF(Pay_Num&lt;&gt;"",0,"")))</f>
        <v>#VALUE!</v>
      </c>
      <c r="F270" s="30" t="e">
        <f t="shared" ref="F270:F333" si="34">IF(AND(Pay_Num&lt;&gt;"",Sched_Pay+Extra_Pay&lt;Beg_Bal),Sched_Pay+Extra_Pay,IF(Pay_Num&lt;&gt;"",Beg_Bal,""))</f>
        <v>#VALUE!</v>
      </c>
      <c r="G270" s="30" t="str">
        <f t="shared" si="29"/>
        <v/>
      </c>
      <c r="H270" s="30" t="str">
        <f t="shared" si="30"/>
        <v/>
      </c>
      <c r="I270" s="30" t="e">
        <f t="shared" ref="I270:I333" si="35">IF(AND(Pay_Num&lt;&gt;"",Sched_Pay+Extra_Pay&lt;Beg_Bal),Beg_Bal-Princ,IF(Pay_Num&lt;&gt;"",0,""))</f>
        <v>#VALUE!</v>
      </c>
      <c r="J270" s="30">
        <f>SUM($H$14:$H270)</f>
        <v>0</v>
      </c>
      <c r="K270" s="25"/>
      <c r="L270" s="25"/>
    </row>
    <row r="271" spans="1:12" x14ac:dyDescent="0.2">
      <c r="A271" s="28" t="str">
        <f>IF(Values_Entered,A270+1,"")</f>
        <v/>
      </c>
      <c r="B271" s="29" t="str">
        <f t="shared" si="32"/>
        <v/>
      </c>
      <c r="C271" s="30" t="str">
        <f t="shared" ref="C271:C334" si="36">IF(Pay_Num&lt;&gt;"",I270,"")</f>
        <v/>
      </c>
      <c r="D271" s="30" t="str">
        <f t="shared" si="31"/>
        <v/>
      </c>
      <c r="E271" s="31" t="e">
        <f t="shared" si="33"/>
        <v>#VALUE!</v>
      </c>
      <c r="F271" s="30" t="e">
        <f t="shared" si="34"/>
        <v>#VALUE!</v>
      </c>
      <c r="G271" s="30" t="str">
        <f t="shared" ref="G271:G334" si="37">IF(Pay_Num&lt;&gt;"",Total_Pay-Int,"")</f>
        <v/>
      </c>
      <c r="H271" s="30" t="str">
        <f t="shared" ref="H271:H334" si="38">IF(Pay_Num&lt;&gt;"",Beg_Bal*Interest_Rate/Num_Pmt_Per_Year,"")</f>
        <v/>
      </c>
      <c r="I271" s="30" t="e">
        <f t="shared" si="35"/>
        <v>#VALUE!</v>
      </c>
      <c r="J271" s="30">
        <f>SUM($H$14:$H271)</f>
        <v>0</v>
      </c>
      <c r="K271" s="25"/>
      <c r="L271" s="25"/>
    </row>
    <row r="272" spans="1:12" x14ac:dyDescent="0.2">
      <c r="A272" s="28" t="str">
        <f>IF(Values_Entered,A271+1,"")</f>
        <v/>
      </c>
      <c r="B272" s="29" t="str">
        <f t="shared" si="32"/>
        <v/>
      </c>
      <c r="C272" s="30" t="str">
        <f t="shared" si="36"/>
        <v/>
      </c>
      <c r="D272" s="30" t="str">
        <f t="shared" ref="D272:D335" si="39">IF(Pay_Num&lt;&gt;"",Scheduled_Monthly_Payment,"")</f>
        <v/>
      </c>
      <c r="E272" s="31" t="e">
        <f t="shared" si="33"/>
        <v>#VALUE!</v>
      </c>
      <c r="F272" s="30" t="e">
        <f t="shared" si="34"/>
        <v>#VALUE!</v>
      </c>
      <c r="G272" s="30" t="str">
        <f t="shared" si="37"/>
        <v/>
      </c>
      <c r="H272" s="30" t="str">
        <f t="shared" si="38"/>
        <v/>
      </c>
      <c r="I272" s="30" t="e">
        <f t="shared" si="35"/>
        <v>#VALUE!</v>
      </c>
      <c r="J272" s="30">
        <f>SUM($H$14:$H272)</f>
        <v>0</v>
      </c>
      <c r="K272" s="25"/>
      <c r="L272" s="25"/>
    </row>
    <row r="273" spans="1:12" x14ac:dyDescent="0.2">
      <c r="A273" s="28" t="str">
        <f>IF(Values_Entered,A272+1,"")</f>
        <v/>
      </c>
      <c r="B273" s="29" t="str">
        <f t="shared" si="32"/>
        <v/>
      </c>
      <c r="C273" s="30" t="str">
        <f t="shared" si="36"/>
        <v/>
      </c>
      <c r="D273" s="30" t="str">
        <f t="shared" si="39"/>
        <v/>
      </c>
      <c r="E273" s="31" t="e">
        <f t="shared" si="33"/>
        <v>#VALUE!</v>
      </c>
      <c r="F273" s="30" t="e">
        <f t="shared" si="34"/>
        <v>#VALUE!</v>
      </c>
      <c r="G273" s="30" t="str">
        <f t="shared" si="37"/>
        <v/>
      </c>
      <c r="H273" s="30" t="str">
        <f t="shared" si="38"/>
        <v/>
      </c>
      <c r="I273" s="30" t="e">
        <f t="shared" si="35"/>
        <v>#VALUE!</v>
      </c>
      <c r="J273" s="30">
        <f>SUM($H$14:$H273)</f>
        <v>0</v>
      </c>
      <c r="K273" s="25"/>
      <c r="L273" s="25"/>
    </row>
    <row r="274" spans="1:12" x14ac:dyDescent="0.2">
      <c r="A274" s="28" t="str">
        <f>IF(Values_Entered,A273+1,"")</f>
        <v/>
      </c>
      <c r="B274" s="29" t="str">
        <f t="shared" si="32"/>
        <v/>
      </c>
      <c r="C274" s="30" t="str">
        <f t="shared" si="36"/>
        <v/>
      </c>
      <c r="D274" s="30" t="str">
        <f t="shared" si="39"/>
        <v/>
      </c>
      <c r="E274" s="31" t="e">
        <f t="shared" si="33"/>
        <v>#VALUE!</v>
      </c>
      <c r="F274" s="30" t="e">
        <f t="shared" si="34"/>
        <v>#VALUE!</v>
      </c>
      <c r="G274" s="30" t="str">
        <f t="shared" si="37"/>
        <v/>
      </c>
      <c r="H274" s="30" t="str">
        <f t="shared" si="38"/>
        <v/>
      </c>
      <c r="I274" s="30" t="e">
        <f t="shared" si="35"/>
        <v>#VALUE!</v>
      </c>
      <c r="J274" s="30">
        <f>SUM($H$14:$H274)</f>
        <v>0</v>
      </c>
      <c r="K274" s="25"/>
      <c r="L274" s="25"/>
    </row>
    <row r="275" spans="1:12" x14ac:dyDescent="0.2">
      <c r="A275" s="28" t="str">
        <f>IF(Values_Entered,A274+1,"")</f>
        <v/>
      </c>
      <c r="B275" s="29" t="str">
        <f t="shared" si="32"/>
        <v/>
      </c>
      <c r="C275" s="30" t="str">
        <f t="shared" si="36"/>
        <v/>
      </c>
      <c r="D275" s="30" t="str">
        <f t="shared" si="39"/>
        <v/>
      </c>
      <c r="E275" s="31" t="e">
        <f t="shared" si="33"/>
        <v>#VALUE!</v>
      </c>
      <c r="F275" s="30" t="e">
        <f t="shared" si="34"/>
        <v>#VALUE!</v>
      </c>
      <c r="G275" s="30" t="str">
        <f t="shared" si="37"/>
        <v/>
      </c>
      <c r="H275" s="30" t="str">
        <f t="shared" si="38"/>
        <v/>
      </c>
      <c r="I275" s="30" t="e">
        <f t="shared" si="35"/>
        <v>#VALUE!</v>
      </c>
      <c r="J275" s="30">
        <f>SUM($H$14:$H275)</f>
        <v>0</v>
      </c>
      <c r="K275" s="25"/>
      <c r="L275" s="25"/>
    </row>
    <row r="276" spans="1:12" x14ac:dyDescent="0.2">
      <c r="A276" s="28" t="str">
        <f>IF(Values_Entered,A275+1,"")</f>
        <v/>
      </c>
      <c r="B276" s="29" t="str">
        <f t="shared" si="32"/>
        <v/>
      </c>
      <c r="C276" s="30" t="str">
        <f t="shared" si="36"/>
        <v/>
      </c>
      <c r="D276" s="30" t="str">
        <f t="shared" si="39"/>
        <v/>
      </c>
      <c r="E276" s="31" t="e">
        <f t="shared" si="33"/>
        <v>#VALUE!</v>
      </c>
      <c r="F276" s="30" t="e">
        <f t="shared" si="34"/>
        <v>#VALUE!</v>
      </c>
      <c r="G276" s="30" t="str">
        <f t="shared" si="37"/>
        <v/>
      </c>
      <c r="H276" s="30" t="str">
        <f t="shared" si="38"/>
        <v/>
      </c>
      <c r="I276" s="30" t="e">
        <f t="shared" si="35"/>
        <v>#VALUE!</v>
      </c>
      <c r="J276" s="30">
        <f>SUM($H$14:$H276)</f>
        <v>0</v>
      </c>
      <c r="K276" s="25"/>
      <c r="L276" s="25"/>
    </row>
    <row r="277" spans="1:12" x14ac:dyDescent="0.2">
      <c r="A277" s="28" t="str">
        <f>IF(Values_Entered,A276+1,"")</f>
        <v/>
      </c>
      <c r="B277" s="29" t="str">
        <f t="shared" si="32"/>
        <v/>
      </c>
      <c r="C277" s="30" t="str">
        <f t="shared" si="36"/>
        <v/>
      </c>
      <c r="D277" s="30" t="str">
        <f t="shared" si="39"/>
        <v/>
      </c>
      <c r="E277" s="31" t="e">
        <f t="shared" si="33"/>
        <v>#VALUE!</v>
      </c>
      <c r="F277" s="30" t="e">
        <f t="shared" si="34"/>
        <v>#VALUE!</v>
      </c>
      <c r="G277" s="30" t="str">
        <f t="shared" si="37"/>
        <v/>
      </c>
      <c r="H277" s="30" t="str">
        <f t="shared" si="38"/>
        <v/>
      </c>
      <c r="I277" s="30" t="e">
        <f t="shared" si="35"/>
        <v>#VALUE!</v>
      </c>
      <c r="J277" s="30">
        <f>SUM($H$14:$H277)</f>
        <v>0</v>
      </c>
      <c r="K277" s="25"/>
      <c r="L277" s="25"/>
    </row>
    <row r="278" spans="1:12" x14ac:dyDescent="0.2">
      <c r="A278" s="28" t="str">
        <f>IF(Values_Entered,A277+1,"")</f>
        <v/>
      </c>
      <c r="B278" s="29" t="str">
        <f t="shared" si="32"/>
        <v/>
      </c>
      <c r="C278" s="30" t="str">
        <f t="shared" si="36"/>
        <v/>
      </c>
      <c r="D278" s="30" t="str">
        <f t="shared" si="39"/>
        <v/>
      </c>
      <c r="E278" s="31" t="e">
        <f t="shared" si="33"/>
        <v>#VALUE!</v>
      </c>
      <c r="F278" s="30" t="e">
        <f t="shared" si="34"/>
        <v>#VALUE!</v>
      </c>
      <c r="G278" s="30" t="str">
        <f t="shared" si="37"/>
        <v/>
      </c>
      <c r="H278" s="30" t="str">
        <f t="shared" si="38"/>
        <v/>
      </c>
      <c r="I278" s="30" t="e">
        <f t="shared" si="35"/>
        <v>#VALUE!</v>
      </c>
      <c r="J278" s="30">
        <f>SUM($H$14:$H278)</f>
        <v>0</v>
      </c>
      <c r="K278" s="25"/>
      <c r="L278" s="25"/>
    </row>
    <row r="279" spans="1:12" x14ac:dyDescent="0.2">
      <c r="A279" s="28" t="str">
        <f>IF(Values_Entered,A278+1,"")</f>
        <v/>
      </c>
      <c r="B279" s="29" t="str">
        <f t="shared" si="32"/>
        <v/>
      </c>
      <c r="C279" s="30" t="str">
        <f t="shared" si="36"/>
        <v/>
      </c>
      <c r="D279" s="30" t="str">
        <f t="shared" si="39"/>
        <v/>
      </c>
      <c r="E279" s="31" t="e">
        <f t="shared" si="33"/>
        <v>#VALUE!</v>
      </c>
      <c r="F279" s="30" t="e">
        <f t="shared" si="34"/>
        <v>#VALUE!</v>
      </c>
      <c r="G279" s="30" t="str">
        <f t="shared" si="37"/>
        <v/>
      </c>
      <c r="H279" s="30" t="str">
        <f t="shared" si="38"/>
        <v/>
      </c>
      <c r="I279" s="30" t="e">
        <f t="shared" si="35"/>
        <v>#VALUE!</v>
      </c>
      <c r="J279" s="30">
        <f>SUM($H$14:$H279)</f>
        <v>0</v>
      </c>
      <c r="K279" s="25"/>
      <c r="L279" s="25"/>
    </row>
    <row r="280" spans="1:12" x14ac:dyDescent="0.2">
      <c r="A280" s="28" t="str">
        <f>IF(Values_Entered,A279+1,"")</f>
        <v/>
      </c>
      <c r="B280" s="29" t="str">
        <f t="shared" si="32"/>
        <v/>
      </c>
      <c r="C280" s="30" t="str">
        <f t="shared" si="36"/>
        <v/>
      </c>
      <c r="D280" s="30" t="str">
        <f t="shared" si="39"/>
        <v/>
      </c>
      <c r="E280" s="31" t="e">
        <f t="shared" si="33"/>
        <v>#VALUE!</v>
      </c>
      <c r="F280" s="30" t="e">
        <f t="shared" si="34"/>
        <v>#VALUE!</v>
      </c>
      <c r="G280" s="30" t="str">
        <f t="shared" si="37"/>
        <v/>
      </c>
      <c r="H280" s="30" t="str">
        <f t="shared" si="38"/>
        <v/>
      </c>
      <c r="I280" s="30" t="e">
        <f t="shared" si="35"/>
        <v>#VALUE!</v>
      </c>
      <c r="J280" s="30">
        <f>SUM($H$14:$H280)</f>
        <v>0</v>
      </c>
      <c r="K280" s="25"/>
      <c r="L280" s="25"/>
    </row>
    <row r="281" spans="1:12" x14ac:dyDescent="0.2">
      <c r="A281" s="28" t="str">
        <f>IF(Values_Entered,A280+1,"")</f>
        <v/>
      </c>
      <c r="B281" s="29" t="str">
        <f t="shared" si="32"/>
        <v/>
      </c>
      <c r="C281" s="30" t="str">
        <f t="shared" si="36"/>
        <v/>
      </c>
      <c r="D281" s="30" t="str">
        <f t="shared" si="39"/>
        <v/>
      </c>
      <c r="E281" s="31" t="e">
        <f t="shared" si="33"/>
        <v>#VALUE!</v>
      </c>
      <c r="F281" s="30" t="e">
        <f t="shared" si="34"/>
        <v>#VALUE!</v>
      </c>
      <c r="G281" s="30" t="str">
        <f t="shared" si="37"/>
        <v/>
      </c>
      <c r="H281" s="30" t="str">
        <f t="shared" si="38"/>
        <v/>
      </c>
      <c r="I281" s="30" t="e">
        <f t="shared" si="35"/>
        <v>#VALUE!</v>
      </c>
      <c r="J281" s="30">
        <f>SUM($H$14:$H281)</f>
        <v>0</v>
      </c>
      <c r="K281" s="25"/>
      <c r="L281" s="25"/>
    </row>
    <row r="282" spans="1:12" x14ac:dyDescent="0.2">
      <c r="A282" s="28" t="str">
        <f>IF(Values_Entered,A281+1,"")</f>
        <v/>
      </c>
      <c r="B282" s="29" t="str">
        <f t="shared" si="32"/>
        <v/>
      </c>
      <c r="C282" s="30" t="str">
        <f t="shared" si="36"/>
        <v/>
      </c>
      <c r="D282" s="30" t="str">
        <f t="shared" si="39"/>
        <v/>
      </c>
      <c r="E282" s="31" t="e">
        <f t="shared" si="33"/>
        <v>#VALUE!</v>
      </c>
      <c r="F282" s="30" t="e">
        <f t="shared" si="34"/>
        <v>#VALUE!</v>
      </c>
      <c r="G282" s="30" t="str">
        <f t="shared" si="37"/>
        <v/>
      </c>
      <c r="H282" s="30" t="str">
        <f t="shared" si="38"/>
        <v/>
      </c>
      <c r="I282" s="30" t="e">
        <f t="shared" si="35"/>
        <v>#VALUE!</v>
      </c>
      <c r="J282" s="30">
        <f>SUM($H$14:$H282)</f>
        <v>0</v>
      </c>
      <c r="K282" s="25"/>
      <c r="L282" s="25"/>
    </row>
    <row r="283" spans="1:12" x14ac:dyDescent="0.2">
      <c r="A283" s="28" t="str">
        <f>IF(Values_Entered,A282+1,"")</f>
        <v/>
      </c>
      <c r="B283" s="29" t="str">
        <f t="shared" si="32"/>
        <v/>
      </c>
      <c r="C283" s="30" t="str">
        <f t="shared" si="36"/>
        <v/>
      </c>
      <c r="D283" s="30" t="str">
        <f t="shared" si="39"/>
        <v/>
      </c>
      <c r="E283" s="31" t="e">
        <f t="shared" si="33"/>
        <v>#VALUE!</v>
      </c>
      <c r="F283" s="30" t="e">
        <f t="shared" si="34"/>
        <v>#VALUE!</v>
      </c>
      <c r="G283" s="30" t="str">
        <f t="shared" si="37"/>
        <v/>
      </c>
      <c r="H283" s="30" t="str">
        <f t="shared" si="38"/>
        <v/>
      </c>
      <c r="I283" s="30" t="e">
        <f t="shared" si="35"/>
        <v>#VALUE!</v>
      </c>
      <c r="J283" s="30">
        <f>SUM($H$14:$H283)</f>
        <v>0</v>
      </c>
      <c r="K283" s="25"/>
      <c r="L283" s="25"/>
    </row>
    <row r="284" spans="1:12" x14ac:dyDescent="0.2">
      <c r="A284" s="28" t="str">
        <f>IF(Values_Entered,A283+1,"")</f>
        <v/>
      </c>
      <c r="B284" s="29" t="str">
        <f t="shared" si="32"/>
        <v/>
      </c>
      <c r="C284" s="30" t="str">
        <f t="shared" si="36"/>
        <v/>
      </c>
      <c r="D284" s="30" t="str">
        <f t="shared" si="39"/>
        <v/>
      </c>
      <c r="E284" s="31" t="e">
        <f t="shared" si="33"/>
        <v>#VALUE!</v>
      </c>
      <c r="F284" s="30" t="e">
        <f t="shared" si="34"/>
        <v>#VALUE!</v>
      </c>
      <c r="G284" s="30" t="str">
        <f t="shared" si="37"/>
        <v/>
      </c>
      <c r="H284" s="30" t="str">
        <f t="shared" si="38"/>
        <v/>
      </c>
      <c r="I284" s="30" t="e">
        <f t="shared" si="35"/>
        <v>#VALUE!</v>
      </c>
      <c r="J284" s="30">
        <f>SUM($H$14:$H284)</f>
        <v>0</v>
      </c>
      <c r="K284" s="25"/>
      <c r="L284" s="25"/>
    </row>
    <row r="285" spans="1:12" x14ac:dyDescent="0.2">
      <c r="A285" s="28" t="str">
        <f>IF(Values_Entered,A284+1,"")</f>
        <v/>
      </c>
      <c r="B285" s="29" t="str">
        <f t="shared" si="32"/>
        <v/>
      </c>
      <c r="C285" s="30" t="str">
        <f t="shared" si="36"/>
        <v/>
      </c>
      <c r="D285" s="30" t="str">
        <f t="shared" si="39"/>
        <v/>
      </c>
      <c r="E285" s="31" t="e">
        <f t="shared" si="33"/>
        <v>#VALUE!</v>
      </c>
      <c r="F285" s="30" t="e">
        <f t="shared" si="34"/>
        <v>#VALUE!</v>
      </c>
      <c r="G285" s="30" t="str">
        <f t="shared" si="37"/>
        <v/>
      </c>
      <c r="H285" s="30" t="str">
        <f t="shared" si="38"/>
        <v/>
      </c>
      <c r="I285" s="30" t="e">
        <f t="shared" si="35"/>
        <v>#VALUE!</v>
      </c>
      <c r="J285" s="30">
        <f>SUM($H$14:$H285)</f>
        <v>0</v>
      </c>
      <c r="K285" s="25"/>
      <c r="L285" s="25"/>
    </row>
    <row r="286" spans="1:12" x14ac:dyDescent="0.2">
      <c r="A286" s="28" t="str">
        <f>IF(Values_Entered,A285+1,"")</f>
        <v/>
      </c>
      <c r="B286" s="29" t="str">
        <f t="shared" si="32"/>
        <v/>
      </c>
      <c r="C286" s="30" t="str">
        <f t="shared" si="36"/>
        <v/>
      </c>
      <c r="D286" s="30" t="str">
        <f t="shared" si="39"/>
        <v/>
      </c>
      <c r="E286" s="31" t="e">
        <f t="shared" si="33"/>
        <v>#VALUE!</v>
      </c>
      <c r="F286" s="30" t="e">
        <f t="shared" si="34"/>
        <v>#VALUE!</v>
      </c>
      <c r="G286" s="30" t="str">
        <f t="shared" si="37"/>
        <v/>
      </c>
      <c r="H286" s="30" t="str">
        <f t="shared" si="38"/>
        <v/>
      </c>
      <c r="I286" s="30" t="e">
        <f t="shared" si="35"/>
        <v>#VALUE!</v>
      </c>
      <c r="J286" s="30">
        <f>SUM($H$14:$H286)</f>
        <v>0</v>
      </c>
      <c r="K286" s="25"/>
      <c r="L286" s="25"/>
    </row>
    <row r="287" spans="1:12" x14ac:dyDescent="0.2">
      <c r="A287" s="28" t="str">
        <f>IF(Values_Entered,A286+1,"")</f>
        <v/>
      </c>
      <c r="B287" s="29" t="str">
        <f t="shared" si="32"/>
        <v/>
      </c>
      <c r="C287" s="30" t="str">
        <f t="shared" si="36"/>
        <v/>
      </c>
      <c r="D287" s="30" t="str">
        <f t="shared" si="39"/>
        <v/>
      </c>
      <c r="E287" s="31" t="e">
        <f t="shared" si="33"/>
        <v>#VALUE!</v>
      </c>
      <c r="F287" s="30" t="e">
        <f t="shared" si="34"/>
        <v>#VALUE!</v>
      </c>
      <c r="G287" s="30" t="str">
        <f t="shared" si="37"/>
        <v/>
      </c>
      <c r="H287" s="30" t="str">
        <f t="shared" si="38"/>
        <v/>
      </c>
      <c r="I287" s="30" t="e">
        <f t="shared" si="35"/>
        <v>#VALUE!</v>
      </c>
      <c r="J287" s="30">
        <f>SUM($H$14:$H287)</f>
        <v>0</v>
      </c>
      <c r="K287" s="25"/>
      <c r="L287" s="25"/>
    </row>
    <row r="288" spans="1:12" x14ac:dyDescent="0.2">
      <c r="A288" s="28" t="str">
        <f>IF(Values_Entered,A287+1,"")</f>
        <v/>
      </c>
      <c r="B288" s="29" t="str">
        <f t="shared" si="32"/>
        <v/>
      </c>
      <c r="C288" s="30" t="str">
        <f t="shared" si="36"/>
        <v/>
      </c>
      <c r="D288" s="30" t="str">
        <f t="shared" si="39"/>
        <v/>
      </c>
      <c r="E288" s="31" t="e">
        <f t="shared" si="33"/>
        <v>#VALUE!</v>
      </c>
      <c r="F288" s="30" t="e">
        <f t="shared" si="34"/>
        <v>#VALUE!</v>
      </c>
      <c r="G288" s="30" t="str">
        <f t="shared" si="37"/>
        <v/>
      </c>
      <c r="H288" s="30" t="str">
        <f t="shared" si="38"/>
        <v/>
      </c>
      <c r="I288" s="30" t="e">
        <f t="shared" si="35"/>
        <v>#VALUE!</v>
      </c>
      <c r="J288" s="30">
        <f>SUM($H$14:$H288)</f>
        <v>0</v>
      </c>
      <c r="K288" s="25"/>
      <c r="L288" s="25"/>
    </row>
    <row r="289" spans="1:12" x14ac:dyDescent="0.2">
      <c r="A289" s="28" t="str">
        <f>IF(Values_Entered,A288+1,"")</f>
        <v/>
      </c>
      <c r="B289" s="29" t="str">
        <f t="shared" si="32"/>
        <v/>
      </c>
      <c r="C289" s="30" t="str">
        <f t="shared" si="36"/>
        <v/>
      </c>
      <c r="D289" s="30" t="str">
        <f t="shared" si="39"/>
        <v/>
      </c>
      <c r="E289" s="31" t="e">
        <f t="shared" si="33"/>
        <v>#VALUE!</v>
      </c>
      <c r="F289" s="30" t="e">
        <f t="shared" si="34"/>
        <v>#VALUE!</v>
      </c>
      <c r="G289" s="30" t="str">
        <f t="shared" si="37"/>
        <v/>
      </c>
      <c r="H289" s="30" t="str">
        <f t="shared" si="38"/>
        <v/>
      </c>
      <c r="I289" s="30" t="e">
        <f t="shared" si="35"/>
        <v>#VALUE!</v>
      </c>
      <c r="J289" s="30">
        <f>SUM($H$14:$H289)</f>
        <v>0</v>
      </c>
      <c r="K289" s="25"/>
      <c r="L289" s="25"/>
    </row>
    <row r="290" spans="1:12" x14ac:dyDescent="0.2">
      <c r="A290" s="28" t="str">
        <f>IF(Values_Entered,A289+1,"")</f>
        <v/>
      </c>
      <c r="B290" s="29" t="str">
        <f t="shared" si="32"/>
        <v/>
      </c>
      <c r="C290" s="30" t="str">
        <f t="shared" si="36"/>
        <v/>
      </c>
      <c r="D290" s="30" t="str">
        <f t="shared" si="39"/>
        <v/>
      </c>
      <c r="E290" s="31" t="e">
        <f t="shared" si="33"/>
        <v>#VALUE!</v>
      </c>
      <c r="F290" s="30" t="e">
        <f t="shared" si="34"/>
        <v>#VALUE!</v>
      </c>
      <c r="G290" s="30" t="str">
        <f t="shared" si="37"/>
        <v/>
      </c>
      <c r="H290" s="30" t="str">
        <f t="shared" si="38"/>
        <v/>
      </c>
      <c r="I290" s="30" t="e">
        <f t="shared" si="35"/>
        <v>#VALUE!</v>
      </c>
      <c r="J290" s="30">
        <f>SUM($H$14:$H290)</f>
        <v>0</v>
      </c>
      <c r="K290" s="25"/>
      <c r="L290" s="25"/>
    </row>
    <row r="291" spans="1:12" x14ac:dyDescent="0.2">
      <c r="A291" s="28" t="str">
        <f>IF(Values_Entered,A290+1,"")</f>
        <v/>
      </c>
      <c r="B291" s="29" t="str">
        <f t="shared" si="32"/>
        <v/>
      </c>
      <c r="C291" s="30" t="str">
        <f t="shared" si="36"/>
        <v/>
      </c>
      <c r="D291" s="30" t="str">
        <f t="shared" si="39"/>
        <v/>
      </c>
      <c r="E291" s="31" t="e">
        <f t="shared" si="33"/>
        <v>#VALUE!</v>
      </c>
      <c r="F291" s="30" t="e">
        <f t="shared" si="34"/>
        <v>#VALUE!</v>
      </c>
      <c r="G291" s="30" t="str">
        <f t="shared" si="37"/>
        <v/>
      </c>
      <c r="H291" s="30" t="str">
        <f t="shared" si="38"/>
        <v/>
      </c>
      <c r="I291" s="30" t="e">
        <f t="shared" si="35"/>
        <v>#VALUE!</v>
      </c>
      <c r="J291" s="30">
        <f>SUM($H$14:$H291)</f>
        <v>0</v>
      </c>
      <c r="K291" s="25"/>
      <c r="L291" s="25"/>
    </row>
    <row r="292" spans="1:12" x14ac:dyDescent="0.2">
      <c r="A292" s="28" t="str">
        <f>IF(Values_Entered,A291+1,"")</f>
        <v/>
      </c>
      <c r="B292" s="29" t="str">
        <f t="shared" si="32"/>
        <v/>
      </c>
      <c r="C292" s="30" t="str">
        <f t="shared" si="36"/>
        <v/>
      </c>
      <c r="D292" s="30" t="str">
        <f t="shared" si="39"/>
        <v/>
      </c>
      <c r="E292" s="31" t="e">
        <f t="shared" si="33"/>
        <v>#VALUE!</v>
      </c>
      <c r="F292" s="30" t="e">
        <f t="shared" si="34"/>
        <v>#VALUE!</v>
      </c>
      <c r="G292" s="30" t="str">
        <f t="shared" si="37"/>
        <v/>
      </c>
      <c r="H292" s="30" t="str">
        <f t="shared" si="38"/>
        <v/>
      </c>
      <c r="I292" s="30" t="e">
        <f t="shared" si="35"/>
        <v>#VALUE!</v>
      </c>
      <c r="J292" s="30">
        <f>SUM($H$14:$H292)</f>
        <v>0</v>
      </c>
      <c r="K292" s="25"/>
      <c r="L292" s="25"/>
    </row>
    <row r="293" spans="1:12" x14ac:dyDescent="0.2">
      <c r="A293" s="28" t="str">
        <f>IF(Values_Entered,A292+1,"")</f>
        <v/>
      </c>
      <c r="B293" s="29" t="str">
        <f t="shared" si="32"/>
        <v/>
      </c>
      <c r="C293" s="30" t="str">
        <f t="shared" si="36"/>
        <v/>
      </c>
      <c r="D293" s="30" t="str">
        <f t="shared" si="39"/>
        <v/>
      </c>
      <c r="E293" s="31" t="e">
        <f t="shared" si="33"/>
        <v>#VALUE!</v>
      </c>
      <c r="F293" s="30" t="e">
        <f t="shared" si="34"/>
        <v>#VALUE!</v>
      </c>
      <c r="G293" s="30" t="str">
        <f t="shared" si="37"/>
        <v/>
      </c>
      <c r="H293" s="30" t="str">
        <f t="shared" si="38"/>
        <v/>
      </c>
      <c r="I293" s="30" t="e">
        <f t="shared" si="35"/>
        <v>#VALUE!</v>
      </c>
      <c r="J293" s="30">
        <f>SUM($H$14:$H293)</f>
        <v>0</v>
      </c>
      <c r="K293" s="25"/>
      <c r="L293" s="25"/>
    </row>
    <row r="294" spans="1:12" x14ac:dyDescent="0.2">
      <c r="A294" s="28" t="str">
        <f>IF(Values_Entered,A293+1,"")</f>
        <v/>
      </c>
      <c r="B294" s="29" t="str">
        <f t="shared" si="32"/>
        <v/>
      </c>
      <c r="C294" s="30" t="str">
        <f t="shared" si="36"/>
        <v/>
      </c>
      <c r="D294" s="30" t="str">
        <f t="shared" si="39"/>
        <v/>
      </c>
      <c r="E294" s="31" t="e">
        <f t="shared" si="33"/>
        <v>#VALUE!</v>
      </c>
      <c r="F294" s="30" t="e">
        <f t="shared" si="34"/>
        <v>#VALUE!</v>
      </c>
      <c r="G294" s="30" t="str">
        <f t="shared" si="37"/>
        <v/>
      </c>
      <c r="H294" s="30" t="str">
        <f t="shared" si="38"/>
        <v/>
      </c>
      <c r="I294" s="30" t="e">
        <f t="shared" si="35"/>
        <v>#VALUE!</v>
      </c>
      <c r="J294" s="30">
        <f>SUM($H$14:$H294)</f>
        <v>0</v>
      </c>
      <c r="K294" s="25"/>
      <c r="L294" s="25"/>
    </row>
    <row r="295" spans="1:12" x14ac:dyDescent="0.2">
      <c r="A295" s="28" t="str">
        <f>IF(Values_Entered,A294+1,"")</f>
        <v/>
      </c>
      <c r="B295" s="29" t="str">
        <f t="shared" si="32"/>
        <v/>
      </c>
      <c r="C295" s="30" t="str">
        <f t="shared" si="36"/>
        <v/>
      </c>
      <c r="D295" s="30" t="str">
        <f t="shared" si="39"/>
        <v/>
      </c>
      <c r="E295" s="31" t="e">
        <f t="shared" si="33"/>
        <v>#VALUE!</v>
      </c>
      <c r="F295" s="30" t="e">
        <f t="shared" si="34"/>
        <v>#VALUE!</v>
      </c>
      <c r="G295" s="30" t="str">
        <f t="shared" si="37"/>
        <v/>
      </c>
      <c r="H295" s="30" t="str">
        <f t="shared" si="38"/>
        <v/>
      </c>
      <c r="I295" s="30" t="e">
        <f t="shared" si="35"/>
        <v>#VALUE!</v>
      </c>
      <c r="J295" s="30">
        <f>SUM($H$14:$H295)</f>
        <v>0</v>
      </c>
      <c r="K295" s="25"/>
      <c r="L295" s="25"/>
    </row>
    <row r="296" spans="1:12" x14ac:dyDescent="0.2">
      <c r="A296" s="28" t="str">
        <f>IF(Values_Entered,A295+1,"")</f>
        <v/>
      </c>
      <c r="B296" s="29" t="str">
        <f t="shared" si="32"/>
        <v/>
      </c>
      <c r="C296" s="30" t="str">
        <f t="shared" si="36"/>
        <v/>
      </c>
      <c r="D296" s="30" t="str">
        <f t="shared" si="39"/>
        <v/>
      </c>
      <c r="E296" s="31" t="e">
        <f t="shared" si="33"/>
        <v>#VALUE!</v>
      </c>
      <c r="F296" s="30" t="e">
        <f t="shared" si="34"/>
        <v>#VALUE!</v>
      </c>
      <c r="G296" s="30" t="str">
        <f t="shared" si="37"/>
        <v/>
      </c>
      <c r="H296" s="30" t="str">
        <f t="shared" si="38"/>
        <v/>
      </c>
      <c r="I296" s="30" t="e">
        <f t="shared" si="35"/>
        <v>#VALUE!</v>
      </c>
      <c r="J296" s="30">
        <f>SUM($H$14:$H296)</f>
        <v>0</v>
      </c>
      <c r="K296" s="25"/>
      <c r="L296" s="25"/>
    </row>
    <row r="297" spans="1:12" x14ac:dyDescent="0.2">
      <c r="A297" s="28" t="str">
        <f>IF(Values_Entered,A296+1,"")</f>
        <v/>
      </c>
      <c r="B297" s="29" t="str">
        <f t="shared" si="32"/>
        <v/>
      </c>
      <c r="C297" s="30" t="str">
        <f t="shared" si="36"/>
        <v/>
      </c>
      <c r="D297" s="30" t="str">
        <f t="shared" si="39"/>
        <v/>
      </c>
      <c r="E297" s="31" t="e">
        <f t="shared" si="33"/>
        <v>#VALUE!</v>
      </c>
      <c r="F297" s="30" t="e">
        <f t="shared" si="34"/>
        <v>#VALUE!</v>
      </c>
      <c r="G297" s="30" t="str">
        <f t="shared" si="37"/>
        <v/>
      </c>
      <c r="H297" s="30" t="str">
        <f t="shared" si="38"/>
        <v/>
      </c>
      <c r="I297" s="30" t="e">
        <f t="shared" si="35"/>
        <v>#VALUE!</v>
      </c>
      <c r="J297" s="30">
        <f>SUM($H$14:$H297)</f>
        <v>0</v>
      </c>
      <c r="K297" s="25"/>
      <c r="L297" s="25"/>
    </row>
    <row r="298" spans="1:12" x14ac:dyDescent="0.2">
      <c r="A298" s="28" t="str">
        <f>IF(Values_Entered,A297+1,"")</f>
        <v/>
      </c>
      <c r="B298" s="29" t="str">
        <f t="shared" si="32"/>
        <v/>
      </c>
      <c r="C298" s="30" t="str">
        <f t="shared" si="36"/>
        <v/>
      </c>
      <c r="D298" s="30" t="str">
        <f t="shared" si="39"/>
        <v/>
      </c>
      <c r="E298" s="31" t="e">
        <f t="shared" si="33"/>
        <v>#VALUE!</v>
      </c>
      <c r="F298" s="30" t="e">
        <f t="shared" si="34"/>
        <v>#VALUE!</v>
      </c>
      <c r="G298" s="30" t="str">
        <f t="shared" si="37"/>
        <v/>
      </c>
      <c r="H298" s="30" t="str">
        <f t="shared" si="38"/>
        <v/>
      </c>
      <c r="I298" s="30" t="e">
        <f t="shared" si="35"/>
        <v>#VALUE!</v>
      </c>
      <c r="J298" s="30">
        <f>SUM($H$14:$H298)</f>
        <v>0</v>
      </c>
      <c r="K298" s="25"/>
      <c r="L298" s="25"/>
    </row>
    <row r="299" spans="1:12" x14ac:dyDescent="0.2">
      <c r="A299" s="28" t="str">
        <f>IF(Values_Entered,A298+1,"")</f>
        <v/>
      </c>
      <c r="B299" s="29" t="str">
        <f t="shared" si="32"/>
        <v/>
      </c>
      <c r="C299" s="30" t="str">
        <f t="shared" si="36"/>
        <v/>
      </c>
      <c r="D299" s="30" t="str">
        <f t="shared" si="39"/>
        <v/>
      </c>
      <c r="E299" s="31" t="e">
        <f t="shared" si="33"/>
        <v>#VALUE!</v>
      </c>
      <c r="F299" s="30" t="e">
        <f t="shared" si="34"/>
        <v>#VALUE!</v>
      </c>
      <c r="G299" s="30" t="str">
        <f t="shared" si="37"/>
        <v/>
      </c>
      <c r="H299" s="30" t="str">
        <f t="shared" si="38"/>
        <v/>
      </c>
      <c r="I299" s="30" t="e">
        <f t="shared" si="35"/>
        <v>#VALUE!</v>
      </c>
      <c r="J299" s="30">
        <f>SUM($H$14:$H299)</f>
        <v>0</v>
      </c>
      <c r="K299" s="25"/>
      <c r="L299" s="25"/>
    </row>
    <row r="300" spans="1:12" x14ac:dyDescent="0.2">
      <c r="A300" s="28" t="str">
        <f>IF(Values_Entered,A299+1,"")</f>
        <v/>
      </c>
      <c r="B300" s="29" t="str">
        <f t="shared" si="32"/>
        <v/>
      </c>
      <c r="C300" s="30" t="str">
        <f t="shared" si="36"/>
        <v/>
      </c>
      <c r="D300" s="30" t="str">
        <f t="shared" si="39"/>
        <v/>
      </c>
      <c r="E300" s="31" t="e">
        <f t="shared" si="33"/>
        <v>#VALUE!</v>
      </c>
      <c r="F300" s="30" t="e">
        <f t="shared" si="34"/>
        <v>#VALUE!</v>
      </c>
      <c r="G300" s="30" t="str">
        <f t="shared" si="37"/>
        <v/>
      </c>
      <c r="H300" s="30" t="str">
        <f t="shared" si="38"/>
        <v/>
      </c>
      <c r="I300" s="30" t="e">
        <f t="shared" si="35"/>
        <v>#VALUE!</v>
      </c>
      <c r="J300" s="30">
        <f>SUM($H$14:$H300)</f>
        <v>0</v>
      </c>
      <c r="K300" s="25"/>
      <c r="L300" s="25"/>
    </row>
    <row r="301" spans="1:12" x14ac:dyDescent="0.2">
      <c r="A301" s="28" t="str">
        <f>IF(Values_Entered,A300+1,"")</f>
        <v/>
      </c>
      <c r="B301" s="29" t="str">
        <f t="shared" si="32"/>
        <v/>
      </c>
      <c r="C301" s="30" t="str">
        <f t="shared" si="36"/>
        <v/>
      </c>
      <c r="D301" s="30" t="str">
        <f t="shared" si="39"/>
        <v/>
      </c>
      <c r="E301" s="31" t="e">
        <f t="shared" si="33"/>
        <v>#VALUE!</v>
      </c>
      <c r="F301" s="30" t="e">
        <f t="shared" si="34"/>
        <v>#VALUE!</v>
      </c>
      <c r="G301" s="30" t="str">
        <f t="shared" si="37"/>
        <v/>
      </c>
      <c r="H301" s="30" t="str">
        <f t="shared" si="38"/>
        <v/>
      </c>
      <c r="I301" s="30" t="e">
        <f t="shared" si="35"/>
        <v>#VALUE!</v>
      </c>
      <c r="J301" s="30">
        <f>SUM($H$14:$H301)</f>
        <v>0</v>
      </c>
      <c r="K301" s="25"/>
      <c r="L301" s="25"/>
    </row>
    <row r="302" spans="1:12" x14ac:dyDescent="0.2">
      <c r="A302" s="28" t="str">
        <f>IF(Values_Entered,A301+1,"")</f>
        <v/>
      </c>
      <c r="B302" s="29" t="str">
        <f t="shared" si="32"/>
        <v/>
      </c>
      <c r="C302" s="30" t="str">
        <f t="shared" si="36"/>
        <v/>
      </c>
      <c r="D302" s="30" t="str">
        <f t="shared" si="39"/>
        <v/>
      </c>
      <c r="E302" s="31" t="e">
        <f t="shared" si="33"/>
        <v>#VALUE!</v>
      </c>
      <c r="F302" s="30" t="e">
        <f t="shared" si="34"/>
        <v>#VALUE!</v>
      </c>
      <c r="G302" s="30" t="str">
        <f t="shared" si="37"/>
        <v/>
      </c>
      <c r="H302" s="30" t="str">
        <f t="shared" si="38"/>
        <v/>
      </c>
      <c r="I302" s="30" t="e">
        <f t="shared" si="35"/>
        <v>#VALUE!</v>
      </c>
      <c r="J302" s="30">
        <f>SUM($H$14:$H302)</f>
        <v>0</v>
      </c>
      <c r="K302" s="25"/>
      <c r="L302" s="25"/>
    </row>
    <row r="303" spans="1:12" x14ac:dyDescent="0.2">
      <c r="A303" s="28" t="str">
        <f>IF(Values_Entered,A302+1,"")</f>
        <v/>
      </c>
      <c r="B303" s="29" t="str">
        <f t="shared" si="32"/>
        <v/>
      </c>
      <c r="C303" s="30" t="str">
        <f t="shared" si="36"/>
        <v/>
      </c>
      <c r="D303" s="30" t="str">
        <f t="shared" si="39"/>
        <v/>
      </c>
      <c r="E303" s="31" t="e">
        <f t="shared" si="33"/>
        <v>#VALUE!</v>
      </c>
      <c r="F303" s="30" t="e">
        <f t="shared" si="34"/>
        <v>#VALUE!</v>
      </c>
      <c r="G303" s="30" t="str">
        <f t="shared" si="37"/>
        <v/>
      </c>
      <c r="H303" s="30" t="str">
        <f t="shared" si="38"/>
        <v/>
      </c>
      <c r="I303" s="30" t="e">
        <f t="shared" si="35"/>
        <v>#VALUE!</v>
      </c>
      <c r="J303" s="30">
        <f>SUM($H$14:$H303)</f>
        <v>0</v>
      </c>
      <c r="K303" s="25"/>
      <c r="L303" s="25"/>
    </row>
    <row r="304" spans="1:12" x14ac:dyDescent="0.2">
      <c r="A304" s="28" t="str">
        <f>IF(Values_Entered,A303+1,"")</f>
        <v/>
      </c>
      <c r="B304" s="29" t="str">
        <f t="shared" si="32"/>
        <v/>
      </c>
      <c r="C304" s="30" t="str">
        <f t="shared" si="36"/>
        <v/>
      </c>
      <c r="D304" s="30" t="str">
        <f t="shared" si="39"/>
        <v/>
      </c>
      <c r="E304" s="31" t="e">
        <f t="shared" si="33"/>
        <v>#VALUE!</v>
      </c>
      <c r="F304" s="30" t="e">
        <f t="shared" si="34"/>
        <v>#VALUE!</v>
      </c>
      <c r="G304" s="30" t="str">
        <f t="shared" si="37"/>
        <v/>
      </c>
      <c r="H304" s="30" t="str">
        <f t="shared" si="38"/>
        <v/>
      </c>
      <c r="I304" s="30" t="e">
        <f t="shared" si="35"/>
        <v>#VALUE!</v>
      </c>
      <c r="J304" s="30">
        <f>SUM($H$14:$H304)</f>
        <v>0</v>
      </c>
      <c r="K304" s="25"/>
      <c r="L304" s="25"/>
    </row>
    <row r="305" spans="1:12" x14ac:dyDescent="0.2">
      <c r="A305" s="28" t="str">
        <f>IF(Values_Entered,A304+1,"")</f>
        <v/>
      </c>
      <c r="B305" s="29" t="str">
        <f t="shared" si="32"/>
        <v/>
      </c>
      <c r="C305" s="30" t="str">
        <f t="shared" si="36"/>
        <v/>
      </c>
      <c r="D305" s="30" t="str">
        <f t="shared" si="39"/>
        <v/>
      </c>
      <c r="E305" s="31" t="e">
        <f t="shared" si="33"/>
        <v>#VALUE!</v>
      </c>
      <c r="F305" s="30" t="e">
        <f t="shared" si="34"/>
        <v>#VALUE!</v>
      </c>
      <c r="G305" s="30" t="str">
        <f t="shared" si="37"/>
        <v/>
      </c>
      <c r="H305" s="30" t="str">
        <f t="shared" si="38"/>
        <v/>
      </c>
      <c r="I305" s="30" t="e">
        <f t="shared" si="35"/>
        <v>#VALUE!</v>
      </c>
      <c r="J305" s="30">
        <f>SUM($H$14:$H305)</f>
        <v>0</v>
      </c>
      <c r="K305" s="25"/>
      <c r="L305" s="25"/>
    </row>
    <row r="306" spans="1:12" x14ac:dyDescent="0.2">
      <c r="A306" s="28" t="str">
        <f>IF(Values_Entered,A305+1,"")</f>
        <v/>
      </c>
      <c r="B306" s="29" t="str">
        <f t="shared" si="32"/>
        <v/>
      </c>
      <c r="C306" s="30" t="str">
        <f t="shared" si="36"/>
        <v/>
      </c>
      <c r="D306" s="30" t="str">
        <f t="shared" si="39"/>
        <v/>
      </c>
      <c r="E306" s="31" t="e">
        <f t="shared" si="33"/>
        <v>#VALUE!</v>
      </c>
      <c r="F306" s="30" t="e">
        <f t="shared" si="34"/>
        <v>#VALUE!</v>
      </c>
      <c r="G306" s="30" t="str">
        <f t="shared" si="37"/>
        <v/>
      </c>
      <c r="H306" s="30" t="str">
        <f t="shared" si="38"/>
        <v/>
      </c>
      <c r="I306" s="30" t="e">
        <f t="shared" si="35"/>
        <v>#VALUE!</v>
      </c>
      <c r="J306" s="30">
        <f>SUM($H$14:$H306)</f>
        <v>0</v>
      </c>
      <c r="K306" s="25"/>
      <c r="L306" s="25"/>
    </row>
    <row r="307" spans="1:12" x14ac:dyDescent="0.2">
      <c r="A307" s="28" t="str">
        <f>IF(Values_Entered,A306+1,"")</f>
        <v/>
      </c>
      <c r="B307" s="29" t="str">
        <f t="shared" si="32"/>
        <v/>
      </c>
      <c r="C307" s="30" t="str">
        <f t="shared" si="36"/>
        <v/>
      </c>
      <c r="D307" s="30" t="str">
        <f t="shared" si="39"/>
        <v/>
      </c>
      <c r="E307" s="31" t="e">
        <f t="shared" si="33"/>
        <v>#VALUE!</v>
      </c>
      <c r="F307" s="30" t="e">
        <f t="shared" si="34"/>
        <v>#VALUE!</v>
      </c>
      <c r="G307" s="30" t="str">
        <f t="shared" si="37"/>
        <v/>
      </c>
      <c r="H307" s="30" t="str">
        <f t="shared" si="38"/>
        <v/>
      </c>
      <c r="I307" s="30" t="e">
        <f t="shared" si="35"/>
        <v>#VALUE!</v>
      </c>
      <c r="J307" s="30">
        <f>SUM($H$14:$H307)</f>
        <v>0</v>
      </c>
      <c r="K307" s="25"/>
      <c r="L307" s="25"/>
    </row>
    <row r="308" spans="1:12" x14ac:dyDescent="0.2">
      <c r="A308" s="28" t="str">
        <f>IF(Values_Entered,A307+1,"")</f>
        <v/>
      </c>
      <c r="B308" s="29" t="str">
        <f t="shared" si="32"/>
        <v/>
      </c>
      <c r="C308" s="30" t="str">
        <f t="shared" si="36"/>
        <v/>
      </c>
      <c r="D308" s="30" t="str">
        <f t="shared" si="39"/>
        <v/>
      </c>
      <c r="E308" s="31" t="e">
        <f t="shared" si="33"/>
        <v>#VALUE!</v>
      </c>
      <c r="F308" s="30" t="e">
        <f t="shared" si="34"/>
        <v>#VALUE!</v>
      </c>
      <c r="G308" s="30" t="str">
        <f t="shared" si="37"/>
        <v/>
      </c>
      <c r="H308" s="30" t="str">
        <f t="shared" si="38"/>
        <v/>
      </c>
      <c r="I308" s="30" t="e">
        <f t="shared" si="35"/>
        <v>#VALUE!</v>
      </c>
      <c r="J308" s="30">
        <f>SUM($H$14:$H308)</f>
        <v>0</v>
      </c>
      <c r="K308" s="25"/>
      <c r="L308" s="25"/>
    </row>
    <row r="309" spans="1:12" x14ac:dyDescent="0.2">
      <c r="A309" s="28" t="str">
        <f>IF(Values_Entered,A308+1,"")</f>
        <v/>
      </c>
      <c r="B309" s="29" t="str">
        <f t="shared" si="32"/>
        <v/>
      </c>
      <c r="C309" s="30" t="str">
        <f t="shared" si="36"/>
        <v/>
      </c>
      <c r="D309" s="30" t="str">
        <f t="shared" si="39"/>
        <v/>
      </c>
      <c r="E309" s="31" t="e">
        <f t="shared" si="33"/>
        <v>#VALUE!</v>
      </c>
      <c r="F309" s="30" t="e">
        <f t="shared" si="34"/>
        <v>#VALUE!</v>
      </c>
      <c r="G309" s="30" t="str">
        <f t="shared" si="37"/>
        <v/>
      </c>
      <c r="H309" s="30" t="str">
        <f t="shared" si="38"/>
        <v/>
      </c>
      <c r="I309" s="30" t="e">
        <f t="shared" si="35"/>
        <v>#VALUE!</v>
      </c>
      <c r="J309" s="30">
        <f>SUM($H$14:$H309)</f>
        <v>0</v>
      </c>
      <c r="K309" s="25"/>
      <c r="L309" s="25"/>
    </row>
    <row r="310" spans="1:12" x14ac:dyDescent="0.2">
      <c r="A310" s="28" t="str">
        <f>IF(Values_Entered,A309+1,"")</f>
        <v/>
      </c>
      <c r="B310" s="29" t="str">
        <f t="shared" si="32"/>
        <v/>
      </c>
      <c r="C310" s="30" t="str">
        <f t="shared" si="36"/>
        <v/>
      </c>
      <c r="D310" s="30" t="str">
        <f t="shared" si="39"/>
        <v/>
      </c>
      <c r="E310" s="31" t="e">
        <f t="shared" si="33"/>
        <v>#VALUE!</v>
      </c>
      <c r="F310" s="30" t="e">
        <f t="shared" si="34"/>
        <v>#VALUE!</v>
      </c>
      <c r="G310" s="30" t="str">
        <f t="shared" si="37"/>
        <v/>
      </c>
      <c r="H310" s="30" t="str">
        <f t="shared" si="38"/>
        <v/>
      </c>
      <c r="I310" s="30" t="e">
        <f t="shared" si="35"/>
        <v>#VALUE!</v>
      </c>
      <c r="J310" s="30">
        <f>SUM($H$14:$H310)</f>
        <v>0</v>
      </c>
      <c r="K310" s="25"/>
      <c r="L310" s="25"/>
    </row>
    <row r="311" spans="1:12" x14ac:dyDescent="0.2">
      <c r="A311" s="28" t="str">
        <f>IF(Values_Entered,A310+1,"")</f>
        <v/>
      </c>
      <c r="B311" s="29" t="str">
        <f t="shared" si="32"/>
        <v/>
      </c>
      <c r="C311" s="30" t="str">
        <f t="shared" si="36"/>
        <v/>
      </c>
      <c r="D311" s="30" t="str">
        <f t="shared" si="39"/>
        <v/>
      </c>
      <c r="E311" s="31" t="e">
        <f t="shared" si="33"/>
        <v>#VALUE!</v>
      </c>
      <c r="F311" s="30" t="e">
        <f t="shared" si="34"/>
        <v>#VALUE!</v>
      </c>
      <c r="G311" s="30" t="str">
        <f t="shared" si="37"/>
        <v/>
      </c>
      <c r="H311" s="30" t="str">
        <f t="shared" si="38"/>
        <v/>
      </c>
      <c r="I311" s="30" t="e">
        <f t="shared" si="35"/>
        <v>#VALUE!</v>
      </c>
      <c r="J311" s="30">
        <f>SUM($H$14:$H311)</f>
        <v>0</v>
      </c>
      <c r="K311" s="25"/>
      <c r="L311" s="25"/>
    </row>
    <row r="312" spans="1:12" x14ac:dyDescent="0.2">
      <c r="A312" s="28" t="str">
        <f>IF(Values_Entered,A311+1,"")</f>
        <v/>
      </c>
      <c r="B312" s="29" t="str">
        <f t="shared" si="32"/>
        <v/>
      </c>
      <c r="C312" s="30" t="str">
        <f t="shared" si="36"/>
        <v/>
      </c>
      <c r="D312" s="30" t="str">
        <f t="shared" si="39"/>
        <v/>
      </c>
      <c r="E312" s="31" t="e">
        <f t="shared" si="33"/>
        <v>#VALUE!</v>
      </c>
      <c r="F312" s="30" t="e">
        <f t="shared" si="34"/>
        <v>#VALUE!</v>
      </c>
      <c r="G312" s="30" t="str">
        <f t="shared" si="37"/>
        <v/>
      </c>
      <c r="H312" s="30" t="str">
        <f t="shared" si="38"/>
        <v/>
      </c>
      <c r="I312" s="30" t="e">
        <f t="shared" si="35"/>
        <v>#VALUE!</v>
      </c>
      <c r="J312" s="30">
        <f>SUM($H$14:$H312)</f>
        <v>0</v>
      </c>
      <c r="K312" s="25"/>
      <c r="L312" s="25"/>
    </row>
    <row r="313" spans="1:12" x14ac:dyDescent="0.2">
      <c r="A313" s="28" t="str">
        <f>IF(Values_Entered,A312+1,"")</f>
        <v/>
      </c>
      <c r="B313" s="29" t="str">
        <f t="shared" si="32"/>
        <v/>
      </c>
      <c r="C313" s="30" t="str">
        <f t="shared" si="36"/>
        <v/>
      </c>
      <c r="D313" s="30" t="str">
        <f t="shared" si="39"/>
        <v/>
      </c>
      <c r="E313" s="31" t="e">
        <f t="shared" si="33"/>
        <v>#VALUE!</v>
      </c>
      <c r="F313" s="30" t="e">
        <f t="shared" si="34"/>
        <v>#VALUE!</v>
      </c>
      <c r="G313" s="30" t="str">
        <f t="shared" si="37"/>
        <v/>
      </c>
      <c r="H313" s="30" t="str">
        <f t="shared" si="38"/>
        <v/>
      </c>
      <c r="I313" s="30" t="e">
        <f t="shared" si="35"/>
        <v>#VALUE!</v>
      </c>
      <c r="J313" s="30">
        <f>SUM($H$14:$H313)</f>
        <v>0</v>
      </c>
      <c r="K313" s="25"/>
      <c r="L313" s="25"/>
    </row>
    <row r="314" spans="1:12" x14ac:dyDescent="0.2">
      <c r="A314" s="28" t="str">
        <f>IF(Values_Entered,A313+1,"")</f>
        <v/>
      </c>
      <c r="B314" s="29" t="str">
        <f t="shared" si="32"/>
        <v/>
      </c>
      <c r="C314" s="30" t="str">
        <f t="shared" si="36"/>
        <v/>
      </c>
      <c r="D314" s="30" t="str">
        <f t="shared" si="39"/>
        <v/>
      </c>
      <c r="E314" s="31" t="e">
        <f t="shared" si="33"/>
        <v>#VALUE!</v>
      </c>
      <c r="F314" s="30" t="e">
        <f t="shared" si="34"/>
        <v>#VALUE!</v>
      </c>
      <c r="G314" s="30" t="str">
        <f t="shared" si="37"/>
        <v/>
      </c>
      <c r="H314" s="30" t="str">
        <f t="shared" si="38"/>
        <v/>
      </c>
      <c r="I314" s="30" t="e">
        <f t="shared" si="35"/>
        <v>#VALUE!</v>
      </c>
      <c r="J314" s="30">
        <f>SUM($H$14:$H314)</f>
        <v>0</v>
      </c>
      <c r="K314" s="25"/>
      <c r="L314" s="25"/>
    </row>
    <row r="315" spans="1:12" x14ac:dyDescent="0.2">
      <c r="A315" s="28" t="str">
        <f>IF(Values_Entered,A314+1,"")</f>
        <v/>
      </c>
      <c r="B315" s="29" t="str">
        <f t="shared" si="32"/>
        <v/>
      </c>
      <c r="C315" s="30" t="str">
        <f t="shared" si="36"/>
        <v/>
      </c>
      <c r="D315" s="30" t="str">
        <f t="shared" si="39"/>
        <v/>
      </c>
      <c r="E315" s="31" t="e">
        <f t="shared" si="33"/>
        <v>#VALUE!</v>
      </c>
      <c r="F315" s="30" t="e">
        <f t="shared" si="34"/>
        <v>#VALUE!</v>
      </c>
      <c r="G315" s="30" t="str">
        <f t="shared" si="37"/>
        <v/>
      </c>
      <c r="H315" s="30" t="str">
        <f t="shared" si="38"/>
        <v/>
      </c>
      <c r="I315" s="30" t="e">
        <f t="shared" si="35"/>
        <v>#VALUE!</v>
      </c>
      <c r="J315" s="30">
        <f>SUM($H$14:$H315)</f>
        <v>0</v>
      </c>
      <c r="K315" s="25"/>
      <c r="L315" s="25"/>
    </row>
    <row r="316" spans="1:12" x14ac:dyDescent="0.2">
      <c r="A316" s="28" t="str">
        <f>IF(Values_Entered,A315+1,"")</f>
        <v/>
      </c>
      <c r="B316" s="29" t="str">
        <f t="shared" si="32"/>
        <v/>
      </c>
      <c r="C316" s="30" t="str">
        <f t="shared" si="36"/>
        <v/>
      </c>
      <c r="D316" s="30" t="str">
        <f t="shared" si="39"/>
        <v/>
      </c>
      <c r="E316" s="31" t="e">
        <f t="shared" si="33"/>
        <v>#VALUE!</v>
      </c>
      <c r="F316" s="30" t="e">
        <f t="shared" si="34"/>
        <v>#VALUE!</v>
      </c>
      <c r="G316" s="30" t="str">
        <f t="shared" si="37"/>
        <v/>
      </c>
      <c r="H316" s="30" t="str">
        <f t="shared" si="38"/>
        <v/>
      </c>
      <c r="I316" s="30" t="e">
        <f t="shared" si="35"/>
        <v>#VALUE!</v>
      </c>
      <c r="J316" s="30">
        <f>SUM($H$14:$H316)</f>
        <v>0</v>
      </c>
      <c r="K316" s="25"/>
      <c r="L316" s="25"/>
    </row>
    <row r="317" spans="1:12" x14ac:dyDescent="0.2">
      <c r="A317" s="28" t="str">
        <f>IF(Values_Entered,A316+1,"")</f>
        <v/>
      </c>
      <c r="B317" s="29" t="str">
        <f t="shared" si="32"/>
        <v/>
      </c>
      <c r="C317" s="30" t="str">
        <f t="shared" si="36"/>
        <v/>
      </c>
      <c r="D317" s="30" t="str">
        <f t="shared" si="39"/>
        <v/>
      </c>
      <c r="E317" s="31" t="e">
        <f t="shared" si="33"/>
        <v>#VALUE!</v>
      </c>
      <c r="F317" s="30" t="e">
        <f t="shared" si="34"/>
        <v>#VALUE!</v>
      </c>
      <c r="G317" s="30" t="str">
        <f t="shared" si="37"/>
        <v/>
      </c>
      <c r="H317" s="30" t="str">
        <f t="shared" si="38"/>
        <v/>
      </c>
      <c r="I317" s="30" t="e">
        <f t="shared" si="35"/>
        <v>#VALUE!</v>
      </c>
      <c r="J317" s="30">
        <f>SUM($H$14:$H317)</f>
        <v>0</v>
      </c>
      <c r="K317" s="25"/>
      <c r="L317" s="25"/>
    </row>
    <row r="318" spans="1:12" x14ac:dyDescent="0.2">
      <c r="A318" s="28" t="str">
        <f>IF(Values_Entered,A317+1,"")</f>
        <v/>
      </c>
      <c r="B318" s="29" t="str">
        <f t="shared" si="32"/>
        <v/>
      </c>
      <c r="C318" s="30" t="str">
        <f t="shared" si="36"/>
        <v/>
      </c>
      <c r="D318" s="30" t="str">
        <f t="shared" si="39"/>
        <v/>
      </c>
      <c r="E318" s="31" t="e">
        <f t="shared" si="33"/>
        <v>#VALUE!</v>
      </c>
      <c r="F318" s="30" t="e">
        <f t="shared" si="34"/>
        <v>#VALUE!</v>
      </c>
      <c r="G318" s="30" t="str">
        <f t="shared" si="37"/>
        <v/>
      </c>
      <c r="H318" s="30" t="str">
        <f t="shared" si="38"/>
        <v/>
      </c>
      <c r="I318" s="30" t="e">
        <f t="shared" si="35"/>
        <v>#VALUE!</v>
      </c>
      <c r="J318" s="30">
        <f>SUM($H$14:$H318)</f>
        <v>0</v>
      </c>
      <c r="K318" s="25"/>
      <c r="L318" s="25"/>
    </row>
    <row r="319" spans="1:12" x14ac:dyDescent="0.2">
      <c r="A319" s="28" t="str">
        <f>IF(Values_Entered,A318+1,"")</f>
        <v/>
      </c>
      <c r="B319" s="29" t="str">
        <f t="shared" si="32"/>
        <v/>
      </c>
      <c r="C319" s="30" t="str">
        <f t="shared" si="36"/>
        <v/>
      </c>
      <c r="D319" s="30" t="str">
        <f t="shared" si="39"/>
        <v/>
      </c>
      <c r="E319" s="31" t="e">
        <f t="shared" si="33"/>
        <v>#VALUE!</v>
      </c>
      <c r="F319" s="30" t="e">
        <f t="shared" si="34"/>
        <v>#VALUE!</v>
      </c>
      <c r="G319" s="30" t="str">
        <f t="shared" si="37"/>
        <v/>
      </c>
      <c r="H319" s="30" t="str">
        <f t="shared" si="38"/>
        <v/>
      </c>
      <c r="I319" s="30" t="e">
        <f t="shared" si="35"/>
        <v>#VALUE!</v>
      </c>
      <c r="J319" s="30">
        <f>SUM($H$14:$H319)</f>
        <v>0</v>
      </c>
      <c r="K319" s="25"/>
      <c r="L319" s="25"/>
    </row>
    <row r="320" spans="1:12" x14ac:dyDescent="0.2">
      <c r="A320" s="28" t="str">
        <f>IF(Values_Entered,A319+1,"")</f>
        <v/>
      </c>
      <c r="B320" s="29" t="str">
        <f t="shared" si="32"/>
        <v/>
      </c>
      <c r="C320" s="30" t="str">
        <f t="shared" si="36"/>
        <v/>
      </c>
      <c r="D320" s="30" t="str">
        <f t="shared" si="39"/>
        <v/>
      </c>
      <c r="E320" s="31" t="e">
        <f t="shared" si="33"/>
        <v>#VALUE!</v>
      </c>
      <c r="F320" s="30" t="e">
        <f t="shared" si="34"/>
        <v>#VALUE!</v>
      </c>
      <c r="G320" s="30" t="str">
        <f t="shared" si="37"/>
        <v/>
      </c>
      <c r="H320" s="30" t="str">
        <f t="shared" si="38"/>
        <v/>
      </c>
      <c r="I320" s="30" t="e">
        <f t="shared" si="35"/>
        <v>#VALUE!</v>
      </c>
      <c r="J320" s="30">
        <f>SUM($H$14:$H320)</f>
        <v>0</v>
      </c>
      <c r="K320" s="25"/>
      <c r="L320" s="25"/>
    </row>
    <row r="321" spans="1:12" x14ac:dyDescent="0.2">
      <c r="A321" s="28" t="str">
        <f>IF(Values_Entered,A320+1,"")</f>
        <v/>
      </c>
      <c r="B321" s="29" t="str">
        <f t="shared" si="32"/>
        <v/>
      </c>
      <c r="C321" s="30" t="str">
        <f t="shared" si="36"/>
        <v/>
      </c>
      <c r="D321" s="30" t="str">
        <f t="shared" si="39"/>
        <v/>
      </c>
      <c r="E321" s="31" t="e">
        <f t="shared" si="33"/>
        <v>#VALUE!</v>
      </c>
      <c r="F321" s="30" t="e">
        <f t="shared" si="34"/>
        <v>#VALUE!</v>
      </c>
      <c r="G321" s="30" t="str">
        <f t="shared" si="37"/>
        <v/>
      </c>
      <c r="H321" s="30" t="str">
        <f t="shared" si="38"/>
        <v/>
      </c>
      <c r="I321" s="30" t="e">
        <f t="shared" si="35"/>
        <v>#VALUE!</v>
      </c>
      <c r="J321" s="30">
        <f>SUM($H$14:$H321)</f>
        <v>0</v>
      </c>
      <c r="K321" s="25"/>
      <c r="L321" s="25"/>
    </row>
    <row r="322" spans="1:12" x14ac:dyDescent="0.2">
      <c r="A322" s="28" t="str">
        <f>IF(Values_Entered,A321+1,"")</f>
        <v/>
      </c>
      <c r="B322" s="29" t="str">
        <f t="shared" si="32"/>
        <v/>
      </c>
      <c r="C322" s="30" t="str">
        <f t="shared" si="36"/>
        <v/>
      </c>
      <c r="D322" s="30" t="str">
        <f t="shared" si="39"/>
        <v/>
      </c>
      <c r="E322" s="31" t="e">
        <f t="shared" si="33"/>
        <v>#VALUE!</v>
      </c>
      <c r="F322" s="30" t="e">
        <f t="shared" si="34"/>
        <v>#VALUE!</v>
      </c>
      <c r="G322" s="30" t="str">
        <f t="shared" si="37"/>
        <v/>
      </c>
      <c r="H322" s="30" t="str">
        <f t="shared" si="38"/>
        <v/>
      </c>
      <c r="I322" s="30" t="e">
        <f t="shared" si="35"/>
        <v>#VALUE!</v>
      </c>
      <c r="J322" s="30">
        <f>SUM($H$14:$H322)</f>
        <v>0</v>
      </c>
      <c r="K322" s="25"/>
      <c r="L322" s="25"/>
    </row>
    <row r="323" spans="1:12" x14ac:dyDescent="0.2">
      <c r="A323" s="28" t="str">
        <f>IF(Values_Entered,A322+1,"")</f>
        <v/>
      </c>
      <c r="B323" s="29" t="str">
        <f t="shared" si="32"/>
        <v/>
      </c>
      <c r="C323" s="30" t="str">
        <f t="shared" si="36"/>
        <v/>
      </c>
      <c r="D323" s="30" t="str">
        <f t="shared" si="39"/>
        <v/>
      </c>
      <c r="E323" s="31" t="e">
        <f t="shared" si="33"/>
        <v>#VALUE!</v>
      </c>
      <c r="F323" s="30" t="e">
        <f t="shared" si="34"/>
        <v>#VALUE!</v>
      </c>
      <c r="G323" s="30" t="str">
        <f t="shared" si="37"/>
        <v/>
      </c>
      <c r="H323" s="30" t="str">
        <f t="shared" si="38"/>
        <v/>
      </c>
      <c r="I323" s="30" t="e">
        <f t="shared" si="35"/>
        <v>#VALUE!</v>
      </c>
      <c r="J323" s="30">
        <f>SUM($H$14:$H323)</f>
        <v>0</v>
      </c>
      <c r="K323" s="25"/>
      <c r="L323" s="25"/>
    </row>
    <row r="324" spans="1:12" x14ac:dyDescent="0.2">
      <c r="A324" s="28" t="str">
        <f>IF(Values_Entered,A323+1,"")</f>
        <v/>
      </c>
      <c r="B324" s="29" t="str">
        <f t="shared" si="32"/>
        <v/>
      </c>
      <c r="C324" s="30" t="str">
        <f t="shared" si="36"/>
        <v/>
      </c>
      <c r="D324" s="30" t="str">
        <f t="shared" si="39"/>
        <v/>
      </c>
      <c r="E324" s="31" t="e">
        <f t="shared" si="33"/>
        <v>#VALUE!</v>
      </c>
      <c r="F324" s="30" t="e">
        <f t="shared" si="34"/>
        <v>#VALUE!</v>
      </c>
      <c r="G324" s="30" t="str">
        <f t="shared" si="37"/>
        <v/>
      </c>
      <c r="H324" s="30" t="str">
        <f t="shared" si="38"/>
        <v/>
      </c>
      <c r="I324" s="30" t="e">
        <f t="shared" si="35"/>
        <v>#VALUE!</v>
      </c>
      <c r="J324" s="30">
        <f>SUM($H$14:$H324)</f>
        <v>0</v>
      </c>
      <c r="K324" s="25"/>
      <c r="L324" s="25"/>
    </row>
    <row r="325" spans="1:12" x14ac:dyDescent="0.2">
      <c r="A325" s="28" t="str">
        <f>IF(Values_Entered,A324+1,"")</f>
        <v/>
      </c>
      <c r="B325" s="29" t="str">
        <f t="shared" si="32"/>
        <v/>
      </c>
      <c r="C325" s="30" t="str">
        <f t="shared" si="36"/>
        <v/>
      </c>
      <c r="D325" s="30" t="str">
        <f t="shared" si="39"/>
        <v/>
      </c>
      <c r="E325" s="31" t="e">
        <f t="shared" si="33"/>
        <v>#VALUE!</v>
      </c>
      <c r="F325" s="30" t="e">
        <f t="shared" si="34"/>
        <v>#VALUE!</v>
      </c>
      <c r="G325" s="30" t="str">
        <f t="shared" si="37"/>
        <v/>
      </c>
      <c r="H325" s="30" t="str">
        <f t="shared" si="38"/>
        <v/>
      </c>
      <c r="I325" s="30" t="e">
        <f t="shared" si="35"/>
        <v>#VALUE!</v>
      </c>
      <c r="J325" s="30">
        <f>SUM($H$14:$H325)</f>
        <v>0</v>
      </c>
      <c r="K325" s="25"/>
      <c r="L325" s="25"/>
    </row>
    <row r="326" spans="1:12" x14ac:dyDescent="0.2">
      <c r="A326" s="28" t="str">
        <f>IF(Values_Entered,A325+1,"")</f>
        <v/>
      </c>
      <c r="B326" s="29" t="str">
        <f t="shared" si="32"/>
        <v/>
      </c>
      <c r="C326" s="30" t="str">
        <f t="shared" si="36"/>
        <v/>
      </c>
      <c r="D326" s="30" t="str">
        <f t="shared" si="39"/>
        <v/>
      </c>
      <c r="E326" s="31" t="e">
        <f t="shared" si="33"/>
        <v>#VALUE!</v>
      </c>
      <c r="F326" s="30" t="e">
        <f t="shared" si="34"/>
        <v>#VALUE!</v>
      </c>
      <c r="G326" s="30" t="str">
        <f t="shared" si="37"/>
        <v/>
      </c>
      <c r="H326" s="30" t="str">
        <f t="shared" si="38"/>
        <v/>
      </c>
      <c r="I326" s="30" t="e">
        <f t="shared" si="35"/>
        <v>#VALUE!</v>
      </c>
      <c r="J326" s="30">
        <f>SUM($H$14:$H326)</f>
        <v>0</v>
      </c>
      <c r="K326" s="25"/>
      <c r="L326" s="25"/>
    </row>
    <row r="327" spans="1:12" x14ac:dyDescent="0.2">
      <c r="A327" s="28" t="str">
        <f>IF(Values_Entered,A326+1,"")</f>
        <v/>
      </c>
      <c r="B327" s="29" t="str">
        <f t="shared" si="32"/>
        <v/>
      </c>
      <c r="C327" s="30" t="str">
        <f t="shared" si="36"/>
        <v/>
      </c>
      <c r="D327" s="30" t="str">
        <f t="shared" si="39"/>
        <v/>
      </c>
      <c r="E327" s="31" t="e">
        <f t="shared" si="33"/>
        <v>#VALUE!</v>
      </c>
      <c r="F327" s="30" t="e">
        <f t="shared" si="34"/>
        <v>#VALUE!</v>
      </c>
      <c r="G327" s="30" t="str">
        <f t="shared" si="37"/>
        <v/>
      </c>
      <c r="H327" s="30" t="str">
        <f t="shared" si="38"/>
        <v/>
      </c>
      <c r="I327" s="30" t="e">
        <f t="shared" si="35"/>
        <v>#VALUE!</v>
      </c>
      <c r="J327" s="30">
        <f>SUM($H$14:$H327)</f>
        <v>0</v>
      </c>
      <c r="K327" s="25"/>
      <c r="L327" s="25"/>
    </row>
    <row r="328" spans="1:12" x14ac:dyDescent="0.2">
      <c r="A328" s="28" t="str">
        <f>IF(Values_Entered,A327+1,"")</f>
        <v/>
      </c>
      <c r="B328" s="29" t="str">
        <f t="shared" si="32"/>
        <v/>
      </c>
      <c r="C328" s="30" t="str">
        <f t="shared" si="36"/>
        <v/>
      </c>
      <c r="D328" s="30" t="str">
        <f t="shared" si="39"/>
        <v/>
      </c>
      <c r="E328" s="31" t="e">
        <f t="shared" si="33"/>
        <v>#VALUE!</v>
      </c>
      <c r="F328" s="30" t="e">
        <f t="shared" si="34"/>
        <v>#VALUE!</v>
      </c>
      <c r="G328" s="30" t="str">
        <f t="shared" si="37"/>
        <v/>
      </c>
      <c r="H328" s="30" t="str">
        <f t="shared" si="38"/>
        <v/>
      </c>
      <c r="I328" s="30" t="e">
        <f t="shared" si="35"/>
        <v>#VALUE!</v>
      </c>
      <c r="J328" s="30">
        <f>SUM($H$14:$H328)</f>
        <v>0</v>
      </c>
      <c r="K328" s="25"/>
      <c r="L328" s="25"/>
    </row>
    <row r="329" spans="1:12" x14ac:dyDescent="0.2">
      <c r="A329" s="28" t="str">
        <f>IF(Values_Entered,A328+1,"")</f>
        <v/>
      </c>
      <c r="B329" s="29" t="str">
        <f t="shared" si="32"/>
        <v/>
      </c>
      <c r="C329" s="30" t="str">
        <f t="shared" si="36"/>
        <v/>
      </c>
      <c r="D329" s="30" t="str">
        <f t="shared" si="39"/>
        <v/>
      </c>
      <c r="E329" s="31" t="e">
        <f t="shared" si="33"/>
        <v>#VALUE!</v>
      </c>
      <c r="F329" s="30" t="e">
        <f t="shared" si="34"/>
        <v>#VALUE!</v>
      </c>
      <c r="G329" s="30" t="str">
        <f t="shared" si="37"/>
        <v/>
      </c>
      <c r="H329" s="30" t="str">
        <f t="shared" si="38"/>
        <v/>
      </c>
      <c r="I329" s="30" t="e">
        <f t="shared" si="35"/>
        <v>#VALUE!</v>
      </c>
      <c r="J329" s="30">
        <f>SUM($H$14:$H329)</f>
        <v>0</v>
      </c>
      <c r="K329" s="25"/>
      <c r="L329" s="25"/>
    </row>
    <row r="330" spans="1:12" x14ac:dyDescent="0.2">
      <c r="A330" s="28" t="str">
        <f>IF(Values_Entered,A329+1,"")</f>
        <v/>
      </c>
      <c r="B330" s="29" t="str">
        <f t="shared" si="32"/>
        <v/>
      </c>
      <c r="C330" s="30" t="str">
        <f t="shared" si="36"/>
        <v/>
      </c>
      <c r="D330" s="30" t="str">
        <f t="shared" si="39"/>
        <v/>
      </c>
      <c r="E330" s="31" t="e">
        <f t="shared" si="33"/>
        <v>#VALUE!</v>
      </c>
      <c r="F330" s="30" t="e">
        <f t="shared" si="34"/>
        <v>#VALUE!</v>
      </c>
      <c r="G330" s="30" t="str">
        <f t="shared" si="37"/>
        <v/>
      </c>
      <c r="H330" s="30" t="str">
        <f t="shared" si="38"/>
        <v/>
      </c>
      <c r="I330" s="30" t="e">
        <f t="shared" si="35"/>
        <v>#VALUE!</v>
      </c>
      <c r="J330" s="30">
        <f>SUM($H$14:$H330)</f>
        <v>0</v>
      </c>
      <c r="K330" s="25"/>
      <c r="L330" s="25"/>
    </row>
    <row r="331" spans="1:12" x14ac:dyDescent="0.2">
      <c r="A331" s="28" t="str">
        <f>IF(Values_Entered,A330+1,"")</f>
        <v/>
      </c>
      <c r="B331" s="29" t="str">
        <f t="shared" si="32"/>
        <v/>
      </c>
      <c r="C331" s="30" t="str">
        <f t="shared" si="36"/>
        <v/>
      </c>
      <c r="D331" s="30" t="str">
        <f t="shared" si="39"/>
        <v/>
      </c>
      <c r="E331" s="31" t="e">
        <f t="shared" si="33"/>
        <v>#VALUE!</v>
      </c>
      <c r="F331" s="30" t="e">
        <f t="shared" si="34"/>
        <v>#VALUE!</v>
      </c>
      <c r="G331" s="30" t="str">
        <f t="shared" si="37"/>
        <v/>
      </c>
      <c r="H331" s="30" t="str">
        <f t="shared" si="38"/>
        <v/>
      </c>
      <c r="I331" s="30" t="e">
        <f t="shared" si="35"/>
        <v>#VALUE!</v>
      </c>
      <c r="J331" s="30">
        <f>SUM($H$14:$H331)</f>
        <v>0</v>
      </c>
      <c r="K331" s="25"/>
      <c r="L331" s="25"/>
    </row>
    <row r="332" spans="1:12" x14ac:dyDescent="0.2">
      <c r="A332" s="28" t="str">
        <f>IF(Values_Entered,A331+1,"")</f>
        <v/>
      </c>
      <c r="B332" s="29" t="str">
        <f t="shared" si="32"/>
        <v/>
      </c>
      <c r="C332" s="30" t="str">
        <f t="shared" si="36"/>
        <v/>
      </c>
      <c r="D332" s="30" t="str">
        <f t="shared" si="39"/>
        <v/>
      </c>
      <c r="E332" s="31" t="e">
        <f t="shared" si="33"/>
        <v>#VALUE!</v>
      </c>
      <c r="F332" s="30" t="e">
        <f t="shared" si="34"/>
        <v>#VALUE!</v>
      </c>
      <c r="G332" s="30" t="str">
        <f t="shared" si="37"/>
        <v/>
      </c>
      <c r="H332" s="30" t="str">
        <f t="shared" si="38"/>
        <v/>
      </c>
      <c r="I332" s="30" t="e">
        <f t="shared" si="35"/>
        <v>#VALUE!</v>
      </c>
      <c r="J332" s="30">
        <f>SUM($H$14:$H332)</f>
        <v>0</v>
      </c>
      <c r="K332" s="25"/>
      <c r="L332" s="25"/>
    </row>
    <row r="333" spans="1:12" x14ac:dyDescent="0.2">
      <c r="A333" s="28" t="str">
        <f>IF(Values_Entered,A332+1,"")</f>
        <v/>
      </c>
      <c r="B333" s="29" t="str">
        <f t="shared" si="32"/>
        <v/>
      </c>
      <c r="C333" s="30" t="str">
        <f t="shared" si="36"/>
        <v/>
      </c>
      <c r="D333" s="30" t="str">
        <f t="shared" si="39"/>
        <v/>
      </c>
      <c r="E333" s="31" t="e">
        <f t="shared" si="33"/>
        <v>#VALUE!</v>
      </c>
      <c r="F333" s="30" t="e">
        <f t="shared" si="34"/>
        <v>#VALUE!</v>
      </c>
      <c r="G333" s="30" t="str">
        <f t="shared" si="37"/>
        <v/>
      </c>
      <c r="H333" s="30" t="str">
        <f t="shared" si="38"/>
        <v/>
      </c>
      <c r="I333" s="30" t="e">
        <f t="shared" si="35"/>
        <v>#VALUE!</v>
      </c>
      <c r="J333" s="30">
        <f>SUM($H$14:$H333)</f>
        <v>0</v>
      </c>
      <c r="K333" s="25"/>
      <c r="L333" s="25"/>
    </row>
    <row r="334" spans="1:12" x14ac:dyDescent="0.2">
      <c r="A334" s="28" t="str">
        <f>IF(Values_Entered,A333+1,"")</f>
        <v/>
      </c>
      <c r="B334" s="29" t="str">
        <f t="shared" ref="B334:B373" si="40">IF(Pay_Num&lt;&gt;"",DATE(YEAR(Loan_Start),MONTH(Loan_Start)+(Pay_Num)*12/Num_Pmt_Per_Year,DAY(Loan_Start)),"")</f>
        <v/>
      </c>
      <c r="C334" s="30" t="str">
        <f t="shared" si="36"/>
        <v/>
      </c>
      <c r="D334" s="30" t="str">
        <f t="shared" si="39"/>
        <v/>
      </c>
      <c r="E334" s="31" t="e">
        <f t="shared" ref="E334:E373" si="41">IF(AND(Pay_Num&lt;&gt;"",Sched_Pay+Scheduled_Extra_Payments&lt;Beg_Bal),Scheduled_Extra_Payments,IF(AND(Pay_Num&lt;&gt;"",Beg_Bal-Sched_Pay&gt;0),Beg_Bal-Sched_Pay,IF(Pay_Num&lt;&gt;"",0,"")))</f>
        <v>#VALUE!</v>
      </c>
      <c r="F334" s="30" t="e">
        <f t="shared" ref="F334:F373" si="42">IF(AND(Pay_Num&lt;&gt;"",Sched_Pay+Extra_Pay&lt;Beg_Bal),Sched_Pay+Extra_Pay,IF(Pay_Num&lt;&gt;"",Beg_Bal,""))</f>
        <v>#VALUE!</v>
      </c>
      <c r="G334" s="30" t="str">
        <f t="shared" si="37"/>
        <v/>
      </c>
      <c r="H334" s="30" t="str">
        <f t="shared" si="38"/>
        <v/>
      </c>
      <c r="I334" s="30" t="e">
        <f t="shared" ref="I334:I373" si="43">IF(AND(Pay_Num&lt;&gt;"",Sched_Pay+Extra_Pay&lt;Beg_Bal),Beg_Bal-Princ,IF(Pay_Num&lt;&gt;"",0,""))</f>
        <v>#VALUE!</v>
      </c>
      <c r="J334" s="30">
        <f>SUM($H$14:$H334)</f>
        <v>0</v>
      </c>
      <c r="K334" s="25"/>
      <c r="L334" s="25"/>
    </row>
    <row r="335" spans="1:12" x14ac:dyDescent="0.2">
      <c r="A335" s="28" t="str">
        <f>IF(Values_Entered,A334+1,"")</f>
        <v/>
      </c>
      <c r="B335" s="29" t="str">
        <f t="shared" si="40"/>
        <v/>
      </c>
      <c r="C335" s="30" t="str">
        <f t="shared" ref="C335:C373" si="44">IF(Pay_Num&lt;&gt;"",I334,"")</f>
        <v/>
      </c>
      <c r="D335" s="30" t="str">
        <f t="shared" si="39"/>
        <v/>
      </c>
      <c r="E335" s="31" t="e">
        <f t="shared" si="41"/>
        <v>#VALUE!</v>
      </c>
      <c r="F335" s="30" t="e">
        <f t="shared" si="42"/>
        <v>#VALUE!</v>
      </c>
      <c r="G335" s="30" t="str">
        <f t="shared" ref="G335:G373" si="45">IF(Pay_Num&lt;&gt;"",Total_Pay-Int,"")</f>
        <v/>
      </c>
      <c r="H335" s="30" t="str">
        <f t="shared" ref="H335:H373" si="46">IF(Pay_Num&lt;&gt;"",Beg_Bal*Interest_Rate/Num_Pmt_Per_Year,"")</f>
        <v/>
      </c>
      <c r="I335" s="30" t="e">
        <f t="shared" si="43"/>
        <v>#VALUE!</v>
      </c>
      <c r="J335" s="30">
        <f>SUM($H$14:$H335)</f>
        <v>0</v>
      </c>
      <c r="K335" s="25"/>
      <c r="L335" s="25"/>
    </row>
    <row r="336" spans="1:12" x14ac:dyDescent="0.2">
      <c r="A336" s="28" t="str">
        <f>IF(Values_Entered,A335+1,"")</f>
        <v/>
      </c>
      <c r="B336" s="29" t="str">
        <f t="shared" si="40"/>
        <v/>
      </c>
      <c r="C336" s="30" t="str">
        <f t="shared" si="44"/>
        <v/>
      </c>
      <c r="D336" s="30" t="str">
        <f t="shared" ref="D336:D373" si="47">IF(Pay_Num&lt;&gt;"",Scheduled_Monthly_Payment,"")</f>
        <v/>
      </c>
      <c r="E336" s="31" t="e">
        <f t="shared" si="41"/>
        <v>#VALUE!</v>
      </c>
      <c r="F336" s="30" t="e">
        <f t="shared" si="42"/>
        <v>#VALUE!</v>
      </c>
      <c r="G336" s="30" t="str">
        <f t="shared" si="45"/>
        <v/>
      </c>
      <c r="H336" s="30" t="str">
        <f t="shared" si="46"/>
        <v/>
      </c>
      <c r="I336" s="30" t="e">
        <f t="shared" si="43"/>
        <v>#VALUE!</v>
      </c>
      <c r="J336" s="30">
        <f>SUM($H$14:$H336)</f>
        <v>0</v>
      </c>
      <c r="K336" s="25"/>
      <c r="L336" s="25"/>
    </row>
    <row r="337" spans="1:12" x14ac:dyDescent="0.2">
      <c r="A337" s="28" t="str">
        <f>IF(Values_Entered,A336+1,"")</f>
        <v/>
      </c>
      <c r="B337" s="29" t="str">
        <f t="shared" si="40"/>
        <v/>
      </c>
      <c r="C337" s="30" t="str">
        <f t="shared" si="44"/>
        <v/>
      </c>
      <c r="D337" s="30" t="str">
        <f t="shared" si="47"/>
        <v/>
      </c>
      <c r="E337" s="31" t="e">
        <f t="shared" si="41"/>
        <v>#VALUE!</v>
      </c>
      <c r="F337" s="30" t="e">
        <f t="shared" si="42"/>
        <v>#VALUE!</v>
      </c>
      <c r="G337" s="30" t="str">
        <f t="shared" si="45"/>
        <v/>
      </c>
      <c r="H337" s="30" t="str">
        <f t="shared" si="46"/>
        <v/>
      </c>
      <c r="I337" s="30" t="e">
        <f t="shared" si="43"/>
        <v>#VALUE!</v>
      </c>
      <c r="J337" s="30">
        <f>SUM($H$14:$H337)</f>
        <v>0</v>
      </c>
      <c r="K337" s="25"/>
      <c r="L337" s="25"/>
    </row>
    <row r="338" spans="1:12" x14ac:dyDescent="0.2">
      <c r="A338" s="28" t="str">
        <f>IF(Values_Entered,A337+1,"")</f>
        <v/>
      </c>
      <c r="B338" s="29" t="str">
        <f t="shared" si="40"/>
        <v/>
      </c>
      <c r="C338" s="30" t="str">
        <f t="shared" si="44"/>
        <v/>
      </c>
      <c r="D338" s="30" t="str">
        <f t="shared" si="47"/>
        <v/>
      </c>
      <c r="E338" s="31" t="e">
        <f t="shared" si="41"/>
        <v>#VALUE!</v>
      </c>
      <c r="F338" s="30" t="e">
        <f t="shared" si="42"/>
        <v>#VALUE!</v>
      </c>
      <c r="G338" s="30" t="str">
        <f t="shared" si="45"/>
        <v/>
      </c>
      <c r="H338" s="30" t="str">
        <f t="shared" si="46"/>
        <v/>
      </c>
      <c r="I338" s="30" t="e">
        <f t="shared" si="43"/>
        <v>#VALUE!</v>
      </c>
      <c r="J338" s="30">
        <f>SUM($H$14:$H338)</f>
        <v>0</v>
      </c>
      <c r="K338" s="25"/>
      <c r="L338" s="25"/>
    </row>
    <row r="339" spans="1:12" x14ac:dyDescent="0.2">
      <c r="A339" s="28" t="str">
        <f>IF(Values_Entered,A338+1,"")</f>
        <v/>
      </c>
      <c r="B339" s="29" t="str">
        <f t="shared" si="40"/>
        <v/>
      </c>
      <c r="C339" s="30" t="str">
        <f t="shared" si="44"/>
        <v/>
      </c>
      <c r="D339" s="30" t="str">
        <f t="shared" si="47"/>
        <v/>
      </c>
      <c r="E339" s="31" t="e">
        <f t="shared" si="41"/>
        <v>#VALUE!</v>
      </c>
      <c r="F339" s="30" t="e">
        <f t="shared" si="42"/>
        <v>#VALUE!</v>
      </c>
      <c r="G339" s="30" t="str">
        <f t="shared" si="45"/>
        <v/>
      </c>
      <c r="H339" s="30" t="str">
        <f t="shared" si="46"/>
        <v/>
      </c>
      <c r="I339" s="30" t="e">
        <f t="shared" si="43"/>
        <v>#VALUE!</v>
      </c>
      <c r="J339" s="30">
        <f>SUM($H$14:$H339)</f>
        <v>0</v>
      </c>
      <c r="K339" s="25"/>
      <c r="L339" s="25"/>
    </row>
    <row r="340" spans="1:12" x14ac:dyDescent="0.2">
      <c r="A340" s="28" t="str">
        <f>IF(Values_Entered,A339+1,"")</f>
        <v/>
      </c>
      <c r="B340" s="29" t="str">
        <f t="shared" si="40"/>
        <v/>
      </c>
      <c r="C340" s="30" t="str">
        <f t="shared" si="44"/>
        <v/>
      </c>
      <c r="D340" s="30" t="str">
        <f t="shared" si="47"/>
        <v/>
      </c>
      <c r="E340" s="31" t="e">
        <f t="shared" si="41"/>
        <v>#VALUE!</v>
      </c>
      <c r="F340" s="30" t="e">
        <f t="shared" si="42"/>
        <v>#VALUE!</v>
      </c>
      <c r="G340" s="30" t="str">
        <f t="shared" si="45"/>
        <v/>
      </c>
      <c r="H340" s="30" t="str">
        <f t="shared" si="46"/>
        <v/>
      </c>
      <c r="I340" s="30" t="e">
        <f t="shared" si="43"/>
        <v>#VALUE!</v>
      </c>
      <c r="J340" s="30">
        <f>SUM($H$14:$H340)</f>
        <v>0</v>
      </c>
      <c r="K340" s="25"/>
      <c r="L340" s="25"/>
    </row>
    <row r="341" spans="1:12" x14ac:dyDescent="0.2">
      <c r="A341" s="28" t="str">
        <f>IF(Values_Entered,A340+1,"")</f>
        <v/>
      </c>
      <c r="B341" s="29" t="str">
        <f t="shared" si="40"/>
        <v/>
      </c>
      <c r="C341" s="30" t="str">
        <f t="shared" si="44"/>
        <v/>
      </c>
      <c r="D341" s="30" t="str">
        <f t="shared" si="47"/>
        <v/>
      </c>
      <c r="E341" s="31" t="e">
        <f t="shared" si="41"/>
        <v>#VALUE!</v>
      </c>
      <c r="F341" s="30" t="e">
        <f t="shared" si="42"/>
        <v>#VALUE!</v>
      </c>
      <c r="G341" s="30" t="str">
        <f t="shared" si="45"/>
        <v/>
      </c>
      <c r="H341" s="30" t="str">
        <f t="shared" si="46"/>
        <v/>
      </c>
      <c r="I341" s="30" t="e">
        <f t="shared" si="43"/>
        <v>#VALUE!</v>
      </c>
      <c r="J341" s="30">
        <f>SUM($H$14:$H341)</f>
        <v>0</v>
      </c>
      <c r="K341" s="25"/>
      <c r="L341" s="25"/>
    </row>
    <row r="342" spans="1:12" x14ac:dyDescent="0.2">
      <c r="A342" s="28" t="str">
        <f>IF(Values_Entered,A341+1,"")</f>
        <v/>
      </c>
      <c r="B342" s="29" t="str">
        <f t="shared" si="40"/>
        <v/>
      </c>
      <c r="C342" s="30" t="str">
        <f t="shared" si="44"/>
        <v/>
      </c>
      <c r="D342" s="30" t="str">
        <f t="shared" si="47"/>
        <v/>
      </c>
      <c r="E342" s="31" t="e">
        <f t="shared" si="41"/>
        <v>#VALUE!</v>
      </c>
      <c r="F342" s="30" t="e">
        <f t="shared" si="42"/>
        <v>#VALUE!</v>
      </c>
      <c r="G342" s="30" t="str">
        <f t="shared" si="45"/>
        <v/>
      </c>
      <c r="H342" s="30" t="str">
        <f t="shared" si="46"/>
        <v/>
      </c>
      <c r="I342" s="30" t="e">
        <f t="shared" si="43"/>
        <v>#VALUE!</v>
      </c>
      <c r="J342" s="30">
        <f>SUM($H$14:$H342)</f>
        <v>0</v>
      </c>
      <c r="K342" s="25"/>
      <c r="L342" s="25"/>
    </row>
    <row r="343" spans="1:12" x14ac:dyDescent="0.2">
      <c r="A343" s="28" t="str">
        <f>IF(Values_Entered,A342+1,"")</f>
        <v/>
      </c>
      <c r="B343" s="29" t="str">
        <f t="shared" si="40"/>
        <v/>
      </c>
      <c r="C343" s="30" t="str">
        <f t="shared" si="44"/>
        <v/>
      </c>
      <c r="D343" s="30" t="str">
        <f t="shared" si="47"/>
        <v/>
      </c>
      <c r="E343" s="31" t="e">
        <f t="shared" si="41"/>
        <v>#VALUE!</v>
      </c>
      <c r="F343" s="30" t="e">
        <f t="shared" si="42"/>
        <v>#VALUE!</v>
      </c>
      <c r="G343" s="30" t="str">
        <f t="shared" si="45"/>
        <v/>
      </c>
      <c r="H343" s="30" t="str">
        <f t="shared" si="46"/>
        <v/>
      </c>
      <c r="I343" s="30" t="e">
        <f t="shared" si="43"/>
        <v>#VALUE!</v>
      </c>
      <c r="J343" s="30">
        <f>SUM($H$14:$H343)</f>
        <v>0</v>
      </c>
      <c r="K343" s="25"/>
      <c r="L343" s="25"/>
    </row>
    <row r="344" spans="1:12" x14ac:dyDescent="0.2">
      <c r="A344" s="28" t="str">
        <f>IF(Values_Entered,A343+1,"")</f>
        <v/>
      </c>
      <c r="B344" s="29" t="str">
        <f t="shared" si="40"/>
        <v/>
      </c>
      <c r="C344" s="30" t="str">
        <f t="shared" si="44"/>
        <v/>
      </c>
      <c r="D344" s="30" t="str">
        <f t="shared" si="47"/>
        <v/>
      </c>
      <c r="E344" s="31" t="e">
        <f t="shared" si="41"/>
        <v>#VALUE!</v>
      </c>
      <c r="F344" s="30" t="e">
        <f t="shared" si="42"/>
        <v>#VALUE!</v>
      </c>
      <c r="G344" s="30" t="str">
        <f t="shared" si="45"/>
        <v/>
      </c>
      <c r="H344" s="30" t="str">
        <f t="shared" si="46"/>
        <v/>
      </c>
      <c r="I344" s="30" t="e">
        <f t="shared" si="43"/>
        <v>#VALUE!</v>
      </c>
      <c r="J344" s="30">
        <f>SUM($H$14:$H344)</f>
        <v>0</v>
      </c>
      <c r="K344" s="25"/>
      <c r="L344" s="25"/>
    </row>
    <row r="345" spans="1:12" x14ac:dyDescent="0.2">
      <c r="A345" s="28" t="str">
        <f>IF(Values_Entered,A344+1,"")</f>
        <v/>
      </c>
      <c r="B345" s="29" t="str">
        <f t="shared" si="40"/>
        <v/>
      </c>
      <c r="C345" s="30" t="str">
        <f t="shared" si="44"/>
        <v/>
      </c>
      <c r="D345" s="30" t="str">
        <f t="shared" si="47"/>
        <v/>
      </c>
      <c r="E345" s="31" t="e">
        <f t="shared" si="41"/>
        <v>#VALUE!</v>
      </c>
      <c r="F345" s="30" t="e">
        <f t="shared" si="42"/>
        <v>#VALUE!</v>
      </c>
      <c r="G345" s="30" t="str">
        <f t="shared" si="45"/>
        <v/>
      </c>
      <c r="H345" s="30" t="str">
        <f t="shared" si="46"/>
        <v/>
      </c>
      <c r="I345" s="30" t="e">
        <f t="shared" si="43"/>
        <v>#VALUE!</v>
      </c>
      <c r="J345" s="30">
        <f>SUM($H$14:$H345)</f>
        <v>0</v>
      </c>
      <c r="K345" s="25"/>
      <c r="L345" s="25"/>
    </row>
    <row r="346" spans="1:12" x14ac:dyDescent="0.2">
      <c r="A346" s="28" t="str">
        <f>IF(Values_Entered,A345+1,"")</f>
        <v/>
      </c>
      <c r="B346" s="29" t="str">
        <f t="shared" si="40"/>
        <v/>
      </c>
      <c r="C346" s="30" t="str">
        <f t="shared" si="44"/>
        <v/>
      </c>
      <c r="D346" s="30" t="str">
        <f t="shared" si="47"/>
        <v/>
      </c>
      <c r="E346" s="31" t="e">
        <f t="shared" si="41"/>
        <v>#VALUE!</v>
      </c>
      <c r="F346" s="30" t="e">
        <f t="shared" si="42"/>
        <v>#VALUE!</v>
      </c>
      <c r="G346" s="30" t="str">
        <f t="shared" si="45"/>
        <v/>
      </c>
      <c r="H346" s="30" t="str">
        <f t="shared" si="46"/>
        <v/>
      </c>
      <c r="I346" s="30" t="e">
        <f t="shared" si="43"/>
        <v>#VALUE!</v>
      </c>
      <c r="J346" s="30">
        <f>SUM($H$14:$H346)</f>
        <v>0</v>
      </c>
      <c r="K346" s="25"/>
      <c r="L346" s="25"/>
    </row>
    <row r="347" spans="1:12" x14ac:dyDescent="0.2">
      <c r="A347" s="28" t="str">
        <f>IF(Values_Entered,A346+1,"")</f>
        <v/>
      </c>
      <c r="B347" s="29" t="str">
        <f t="shared" si="40"/>
        <v/>
      </c>
      <c r="C347" s="30" t="str">
        <f t="shared" si="44"/>
        <v/>
      </c>
      <c r="D347" s="30" t="str">
        <f t="shared" si="47"/>
        <v/>
      </c>
      <c r="E347" s="31" t="e">
        <f t="shared" si="41"/>
        <v>#VALUE!</v>
      </c>
      <c r="F347" s="30" t="e">
        <f t="shared" si="42"/>
        <v>#VALUE!</v>
      </c>
      <c r="G347" s="30" t="str">
        <f t="shared" si="45"/>
        <v/>
      </c>
      <c r="H347" s="30" t="str">
        <f t="shared" si="46"/>
        <v/>
      </c>
      <c r="I347" s="30" t="e">
        <f t="shared" si="43"/>
        <v>#VALUE!</v>
      </c>
      <c r="J347" s="30">
        <f>SUM($H$14:$H347)</f>
        <v>0</v>
      </c>
      <c r="K347" s="25"/>
      <c r="L347" s="25"/>
    </row>
    <row r="348" spans="1:12" x14ac:dyDescent="0.2">
      <c r="A348" s="28" t="str">
        <f>IF(Values_Entered,A347+1,"")</f>
        <v/>
      </c>
      <c r="B348" s="29" t="str">
        <f t="shared" si="40"/>
        <v/>
      </c>
      <c r="C348" s="30" t="str">
        <f t="shared" si="44"/>
        <v/>
      </c>
      <c r="D348" s="30" t="str">
        <f t="shared" si="47"/>
        <v/>
      </c>
      <c r="E348" s="31" t="e">
        <f t="shared" si="41"/>
        <v>#VALUE!</v>
      </c>
      <c r="F348" s="30" t="e">
        <f t="shared" si="42"/>
        <v>#VALUE!</v>
      </c>
      <c r="G348" s="30" t="str">
        <f t="shared" si="45"/>
        <v/>
      </c>
      <c r="H348" s="30" t="str">
        <f t="shared" si="46"/>
        <v/>
      </c>
      <c r="I348" s="30" t="e">
        <f t="shared" si="43"/>
        <v>#VALUE!</v>
      </c>
      <c r="J348" s="30">
        <f>SUM($H$14:$H348)</f>
        <v>0</v>
      </c>
      <c r="K348" s="25"/>
      <c r="L348" s="25"/>
    </row>
    <row r="349" spans="1:12" x14ac:dyDescent="0.2">
      <c r="A349" s="28" t="str">
        <f>IF(Values_Entered,A348+1,"")</f>
        <v/>
      </c>
      <c r="B349" s="29" t="str">
        <f t="shared" si="40"/>
        <v/>
      </c>
      <c r="C349" s="30" t="str">
        <f t="shared" si="44"/>
        <v/>
      </c>
      <c r="D349" s="30" t="str">
        <f t="shared" si="47"/>
        <v/>
      </c>
      <c r="E349" s="31" t="e">
        <f t="shared" si="41"/>
        <v>#VALUE!</v>
      </c>
      <c r="F349" s="30" t="e">
        <f t="shared" si="42"/>
        <v>#VALUE!</v>
      </c>
      <c r="G349" s="30" t="str">
        <f t="shared" si="45"/>
        <v/>
      </c>
      <c r="H349" s="30" t="str">
        <f t="shared" si="46"/>
        <v/>
      </c>
      <c r="I349" s="30" t="e">
        <f t="shared" si="43"/>
        <v>#VALUE!</v>
      </c>
      <c r="J349" s="30">
        <f>SUM($H$14:$H349)</f>
        <v>0</v>
      </c>
      <c r="K349" s="25"/>
      <c r="L349" s="25"/>
    </row>
    <row r="350" spans="1:12" x14ac:dyDescent="0.2">
      <c r="A350" s="28" t="str">
        <f>IF(Values_Entered,A349+1,"")</f>
        <v/>
      </c>
      <c r="B350" s="29" t="str">
        <f t="shared" si="40"/>
        <v/>
      </c>
      <c r="C350" s="30" t="str">
        <f t="shared" si="44"/>
        <v/>
      </c>
      <c r="D350" s="30" t="str">
        <f t="shared" si="47"/>
        <v/>
      </c>
      <c r="E350" s="31" t="e">
        <f t="shared" si="41"/>
        <v>#VALUE!</v>
      </c>
      <c r="F350" s="30" t="e">
        <f t="shared" si="42"/>
        <v>#VALUE!</v>
      </c>
      <c r="G350" s="30" t="str">
        <f t="shared" si="45"/>
        <v/>
      </c>
      <c r="H350" s="30" t="str">
        <f t="shared" si="46"/>
        <v/>
      </c>
      <c r="I350" s="30" t="e">
        <f t="shared" si="43"/>
        <v>#VALUE!</v>
      </c>
      <c r="J350" s="30">
        <f>SUM($H$14:$H350)</f>
        <v>0</v>
      </c>
      <c r="K350" s="25"/>
      <c r="L350" s="25"/>
    </row>
    <row r="351" spans="1:12" x14ac:dyDescent="0.2">
      <c r="A351" s="28" t="str">
        <f>IF(Values_Entered,A350+1,"")</f>
        <v/>
      </c>
      <c r="B351" s="29" t="str">
        <f t="shared" si="40"/>
        <v/>
      </c>
      <c r="C351" s="30" t="str">
        <f t="shared" si="44"/>
        <v/>
      </c>
      <c r="D351" s="30" t="str">
        <f t="shared" si="47"/>
        <v/>
      </c>
      <c r="E351" s="31" t="e">
        <f t="shared" si="41"/>
        <v>#VALUE!</v>
      </c>
      <c r="F351" s="30" t="e">
        <f t="shared" si="42"/>
        <v>#VALUE!</v>
      </c>
      <c r="G351" s="30" t="str">
        <f t="shared" si="45"/>
        <v/>
      </c>
      <c r="H351" s="30" t="str">
        <f t="shared" si="46"/>
        <v/>
      </c>
      <c r="I351" s="30" t="e">
        <f t="shared" si="43"/>
        <v>#VALUE!</v>
      </c>
      <c r="J351" s="30">
        <f>SUM($H$14:$H351)</f>
        <v>0</v>
      </c>
      <c r="K351" s="25"/>
      <c r="L351" s="25"/>
    </row>
    <row r="352" spans="1:12" x14ac:dyDescent="0.2">
      <c r="A352" s="28" t="str">
        <f>IF(Values_Entered,A351+1,"")</f>
        <v/>
      </c>
      <c r="B352" s="29" t="str">
        <f t="shared" si="40"/>
        <v/>
      </c>
      <c r="C352" s="30" t="str">
        <f t="shared" si="44"/>
        <v/>
      </c>
      <c r="D352" s="30" t="str">
        <f t="shared" si="47"/>
        <v/>
      </c>
      <c r="E352" s="31" t="e">
        <f t="shared" si="41"/>
        <v>#VALUE!</v>
      </c>
      <c r="F352" s="30" t="e">
        <f t="shared" si="42"/>
        <v>#VALUE!</v>
      </c>
      <c r="G352" s="30" t="str">
        <f t="shared" si="45"/>
        <v/>
      </c>
      <c r="H352" s="30" t="str">
        <f t="shared" si="46"/>
        <v/>
      </c>
      <c r="I352" s="30" t="e">
        <f t="shared" si="43"/>
        <v>#VALUE!</v>
      </c>
      <c r="J352" s="30">
        <f>SUM($H$14:$H352)</f>
        <v>0</v>
      </c>
      <c r="K352" s="25"/>
      <c r="L352" s="25"/>
    </row>
    <row r="353" spans="1:12" x14ac:dyDescent="0.2">
      <c r="A353" s="28" t="str">
        <f>IF(Values_Entered,A352+1,"")</f>
        <v/>
      </c>
      <c r="B353" s="29" t="str">
        <f t="shared" si="40"/>
        <v/>
      </c>
      <c r="C353" s="30" t="str">
        <f t="shared" si="44"/>
        <v/>
      </c>
      <c r="D353" s="30" t="str">
        <f t="shared" si="47"/>
        <v/>
      </c>
      <c r="E353" s="31" t="e">
        <f t="shared" si="41"/>
        <v>#VALUE!</v>
      </c>
      <c r="F353" s="30" t="e">
        <f t="shared" si="42"/>
        <v>#VALUE!</v>
      </c>
      <c r="G353" s="30" t="str">
        <f t="shared" si="45"/>
        <v/>
      </c>
      <c r="H353" s="30" t="str">
        <f t="shared" si="46"/>
        <v/>
      </c>
      <c r="I353" s="30" t="e">
        <f t="shared" si="43"/>
        <v>#VALUE!</v>
      </c>
      <c r="J353" s="30">
        <f>SUM($H$14:$H353)</f>
        <v>0</v>
      </c>
      <c r="K353" s="25"/>
      <c r="L353" s="25"/>
    </row>
    <row r="354" spans="1:12" x14ac:dyDescent="0.2">
      <c r="A354" s="28" t="str">
        <f>IF(Values_Entered,A353+1,"")</f>
        <v/>
      </c>
      <c r="B354" s="29" t="str">
        <f t="shared" si="40"/>
        <v/>
      </c>
      <c r="C354" s="30" t="str">
        <f t="shared" si="44"/>
        <v/>
      </c>
      <c r="D354" s="30" t="str">
        <f t="shared" si="47"/>
        <v/>
      </c>
      <c r="E354" s="31" t="e">
        <f t="shared" si="41"/>
        <v>#VALUE!</v>
      </c>
      <c r="F354" s="30" t="e">
        <f t="shared" si="42"/>
        <v>#VALUE!</v>
      </c>
      <c r="G354" s="30" t="str">
        <f t="shared" si="45"/>
        <v/>
      </c>
      <c r="H354" s="30" t="str">
        <f t="shared" si="46"/>
        <v/>
      </c>
      <c r="I354" s="30" t="e">
        <f t="shared" si="43"/>
        <v>#VALUE!</v>
      </c>
      <c r="J354" s="30">
        <f>SUM($H$14:$H354)</f>
        <v>0</v>
      </c>
      <c r="K354" s="25"/>
      <c r="L354" s="25"/>
    </row>
    <row r="355" spans="1:12" x14ac:dyDescent="0.2">
      <c r="A355" s="28" t="str">
        <f>IF(Values_Entered,A354+1,"")</f>
        <v/>
      </c>
      <c r="B355" s="29" t="str">
        <f t="shared" si="40"/>
        <v/>
      </c>
      <c r="C355" s="30" t="str">
        <f t="shared" si="44"/>
        <v/>
      </c>
      <c r="D355" s="30" t="str">
        <f t="shared" si="47"/>
        <v/>
      </c>
      <c r="E355" s="31" t="e">
        <f t="shared" si="41"/>
        <v>#VALUE!</v>
      </c>
      <c r="F355" s="30" t="e">
        <f t="shared" si="42"/>
        <v>#VALUE!</v>
      </c>
      <c r="G355" s="30" t="str">
        <f t="shared" si="45"/>
        <v/>
      </c>
      <c r="H355" s="30" t="str">
        <f t="shared" si="46"/>
        <v/>
      </c>
      <c r="I355" s="30" t="e">
        <f t="shared" si="43"/>
        <v>#VALUE!</v>
      </c>
      <c r="J355" s="30">
        <f>SUM($H$14:$H355)</f>
        <v>0</v>
      </c>
      <c r="K355" s="25"/>
      <c r="L355" s="25"/>
    </row>
    <row r="356" spans="1:12" x14ac:dyDescent="0.2">
      <c r="A356" s="28" t="str">
        <f>IF(Values_Entered,A355+1,"")</f>
        <v/>
      </c>
      <c r="B356" s="29" t="str">
        <f t="shared" si="40"/>
        <v/>
      </c>
      <c r="C356" s="30" t="str">
        <f t="shared" si="44"/>
        <v/>
      </c>
      <c r="D356" s="30" t="str">
        <f t="shared" si="47"/>
        <v/>
      </c>
      <c r="E356" s="31" t="e">
        <f t="shared" si="41"/>
        <v>#VALUE!</v>
      </c>
      <c r="F356" s="30" t="e">
        <f t="shared" si="42"/>
        <v>#VALUE!</v>
      </c>
      <c r="G356" s="30" t="str">
        <f t="shared" si="45"/>
        <v/>
      </c>
      <c r="H356" s="30" t="str">
        <f t="shared" si="46"/>
        <v/>
      </c>
      <c r="I356" s="30" t="e">
        <f t="shared" si="43"/>
        <v>#VALUE!</v>
      </c>
      <c r="J356" s="30">
        <f>SUM($H$14:$H356)</f>
        <v>0</v>
      </c>
      <c r="K356" s="25"/>
      <c r="L356" s="25"/>
    </row>
    <row r="357" spans="1:12" x14ac:dyDescent="0.2">
      <c r="A357" s="28" t="str">
        <f>IF(Values_Entered,A356+1,"")</f>
        <v/>
      </c>
      <c r="B357" s="29" t="str">
        <f t="shared" si="40"/>
        <v/>
      </c>
      <c r="C357" s="30" t="str">
        <f t="shared" si="44"/>
        <v/>
      </c>
      <c r="D357" s="30" t="str">
        <f t="shared" si="47"/>
        <v/>
      </c>
      <c r="E357" s="31" t="e">
        <f t="shared" si="41"/>
        <v>#VALUE!</v>
      </c>
      <c r="F357" s="30" t="e">
        <f t="shared" si="42"/>
        <v>#VALUE!</v>
      </c>
      <c r="G357" s="30" t="str">
        <f t="shared" si="45"/>
        <v/>
      </c>
      <c r="H357" s="30" t="str">
        <f t="shared" si="46"/>
        <v/>
      </c>
      <c r="I357" s="30" t="e">
        <f t="shared" si="43"/>
        <v>#VALUE!</v>
      </c>
      <c r="J357" s="30">
        <f>SUM($H$14:$H357)</f>
        <v>0</v>
      </c>
      <c r="K357" s="25"/>
      <c r="L357" s="25"/>
    </row>
    <row r="358" spans="1:12" x14ac:dyDescent="0.2">
      <c r="A358" s="28" t="str">
        <f>IF(Values_Entered,A357+1,"")</f>
        <v/>
      </c>
      <c r="B358" s="29" t="str">
        <f t="shared" si="40"/>
        <v/>
      </c>
      <c r="C358" s="30" t="str">
        <f t="shared" si="44"/>
        <v/>
      </c>
      <c r="D358" s="30" t="str">
        <f t="shared" si="47"/>
        <v/>
      </c>
      <c r="E358" s="31" t="e">
        <f t="shared" si="41"/>
        <v>#VALUE!</v>
      </c>
      <c r="F358" s="30" t="e">
        <f t="shared" si="42"/>
        <v>#VALUE!</v>
      </c>
      <c r="G358" s="30" t="str">
        <f t="shared" si="45"/>
        <v/>
      </c>
      <c r="H358" s="30" t="str">
        <f t="shared" si="46"/>
        <v/>
      </c>
      <c r="I358" s="30" t="e">
        <f t="shared" si="43"/>
        <v>#VALUE!</v>
      </c>
      <c r="J358" s="30">
        <f>SUM($H$14:$H358)</f>
        <v>0</v>
      </c>
      <c r="K358" s="25"/>
      <c r="L358" s="25"/>
    </row>
    <row r="359" spans="1:12" x14ac:dyDescent="0.2">
      <c r="A359" s="28" t="str">
        <f>IF(Values_Entered,A358+1,"")</f>
        <v/>
      </c>
      <c r="B359" s="29" t="str">
        <f t="shared" si="40"/>
        <v/>
      </c>
      <c r="C359" s="30" t="str">
        <f t="shared" si="44"/>
        <v/>
      </c>
      <c r="D359" s="30" t="str">
        <f t="shared" si="47"/>
        <v/>
      </c>
      <c r="E359" s="31" t="e">
        <f t="shared" si="41"/>
        <v>#VALUE!</v>
      </c>
      <c r="F359" s="30" t="e">
        <f t="shared" si="42"/>
        <v>#VALUE!</v>
      </c>
      <c r="G359" s="30" t="str">
        <f t="shared" si="45"/>
        <v/>
      </c>
      <c r="H359" s="30" t="str">
        <f t="shared" si="46"/>
        <v/>
      </c>
      <c r="I359" s="30" t="e">
        <f t="shared" si="43"/>
        <v>#VALUE!</v>
      </c>
      <c r="J359" s="30">
        <f>SUM($H$14:$H359)</f>
        <v>0</v>
      </c>
      <c r="K359" s="25"/>
      <c r="L359" s="25"/>
    </row>
    <row r="360" spans="1:12" x14ac:dyDescent="0.2">
      <c r="A360" s="28" t="str">
        <f>IF(Values_Entered,A359+1,"")</f>
        <v/>
      </c>
      <c r="B360" s="29" t="str">
        <f t="shared" si="40"/>
        <v/>
      </c>
      <c r="C360" s="30" t="str">
        <f t="shared" si="44"/>
        <v/>
      </c>
      <c r="D360" s="30" t="str">
        <f t="shared" si="47"/>
        <v/>
      </c>
      <c r="E360" s="31" t="e">
        <f t="shared" si="41"/>
        <v>#VALUE!</v>
      </c>
      <c r="F360" s="30" t="e">
        <f t="shared" si="42"/>
        <v>#VALUE!</v>
      </c>
      <c r="G360" s="30" t="str">
        <f t="shared" si="45"/>
        <v/>
      </c>
      <c r="H360" s="30" t="str">
        <f t="shared" si="46"/>
        <v/>
      </c>
      <c r="I360" s="30" t="e">
        <f t="shared" si="43"/>
        <v>#VALUE!</v>
      </c>
      <c r="J360" s="30">
        <f>SUM($H$14:$H360)</f>
        <v>0</v>
      </c>
      <c r="K360" s="25"/>
      <c r="L360" s="25"/>
    </row>
    <row r="361" spans="1:12" x14ac:dyDescent="0.2">
      <c r="A361" s="28" t="str">
        <f>IF(Values_Entered,A360+1,"")</f>
        <v/>
      </c>
      <c r="B361" s="29" t="str">
        <f t="shared" si="40"/>
        <v/>
      </c>
      <c r="C361" s="30" t="str">
        <f t="shared" si="44"/>
        <v/>
      </c>
      <c r="D361" s="30" t="str">
        <f t="shared" si="47"/>
        <v/>
      </c>
      <c r="E361" s="31" t="e">
        <f t="shared" si="41"/>
        <v>#VALUE!</v>
      </c>
      <c r="F361" s="30" t="e">
        <f t="shared" si="42"/>
        <v>#VALUE!</v>
      </c>
      <c r="G361" s="30" t="str">
        <f t="shared" si="45"/>
        <v/>
      </c>
      <c r="H361" s="30" t="str">
        <f t="shared" si="46"/>
        <v/>
      </c>
      <c r="I361" s="30" t="e">
        <f t="shared" si="43"/>
        <v>#VALUE!</v>
      </c>
      <c r="J361" s="30">
        <f>SUM($H$14:$H361)</f>
        <v>0</v>
      </c>
      <c r="K361" s="25"/>
      <c r="L361" s="25"/>
    </row>
    <row r="362" spans="1:12" x14ac:dyDescent="0.2">
      <c r="A362" s="28" t="str">
        <f>IF(Values_Entered,A361+1,"")</f>
        <v/>
      </c>
      <c r="B362" s="29" t="str">
        <f t="shared" si="40"/>
        <v/>
      </c>
      <c r="C362" s="30" t="str">
        <f t="shared" si="44"/>
        <v/>
      </c>
      <c r="D362" s="30" t="str">
        <f t="shared" si="47"/>
        <v/>
      </c>
      <c r="E362" s="31" t="e">
        <f t="shared" si="41"/>
        <v>#VALUE!</v>
      </c>
      <c r="F362" s="30" t="e">
        <f t="shared" si="42"/>
        <v>#VALUE!</v>
      </c>
      <c r="G362" s="30" t="str">
        <f t="shared" si="45"/>
        <v/>
      </c>
      <c r="H362" s="30" t="str">
        <f t="shared" si="46"/>
        <v/>
      </c>
      <c r="I362" s="30" t="e">
        <f t="shared" si="43"/>
        <v>#VALUE!</v>
      </c>
      <c r="J362" s="30">
        <f>SUM($H$14:$H362)</f>
        <v>0</v>
      </c>
      <c r="K362" s="25"/>
      <c r="L362" s="25"/>
    </row>
    <row r="363" spans="1:12" x14ac:dyDescent="0.2">
      <c r="A363" s="28" t="str">
        <f>IF(Values_Entered,A362+1,"")</f>
        <v/>
      </c>
      <c r="B363" s="29" t="str">
        <f t="shared" si="40"/>
        <v/>
      </c>
      <c r="C363" s="30" t="str">
        <f t="shared" si="44"/>
        <v/>
      </c>
      <c r="D363" s="30" t="str">
        <f t="shared" si="47"/>
        <v/>
      </c>
      <c r="E363" s="31" t="e">
        <f t="shared" si="41"/>
        <v>#VALUE!</v>
      </c>
      <c r="F363" s="30" t="e">
        <f t="shared" si="42"/>
        <v>#VALUE!</v>
      </c>
      <c r="G363" s="30" t="str">
        <f t="shared" si="45"/>
        <v/>
      </c>
      <c r="H363" s="30" t="str">
        <f t="shared" si="46"/>
        <v/>
      </c>
      <c r="I363" s="30" t="e">
        <f t="shared" si="43"/>
        <v>#VALUE!</v>
      </c>
      <c r="J363" s="30">
        <f>SUM($H$14:$H363)</f>
        <v>0</v>
      </c>
      <c r="K363" s="25"/>
      <c r="L363" s="25"/>
    </row>
    <row r="364" spans="1:12" x14ac:dyDescent="0.2">
      <c r="A364" s="28" t="str">
        <f>IF(Values_Entered,A363+1,"")</f>
        <v/>
      </c>
      <c r="B364" s="29" t="str">
        <f t="shared" si="40"/>
        <v/>
      </c>
      <c r="C364" s="30" t="str">
        <f t="shared" si="44"/>
        <v/>
      </c>
      <c r="D364" s="30" t="str">
        <f t="shared" si="47"/>
        <v/>
      </c>
      <c r="E364" s="31" t="e">
        <f t="shared" si="41"/>
        <v>#VALUE!</v>
      </c>
      <c r="F364" s="30" t="e">
        <f t="shared" si="42"/>
        <v>#VALUE!</v>
      </c>
      <c r="G364" s="30" t="str">
        <f t="shared" si="45"/>
        <v/>
      </c>
      <c r="H364" s="30" t="str">
        <f t="shared" si="46"/>
        <v/>
      </c>
      <c r="I364" s="30" t="e">
        <f t="shared" si="43"/>
        <v>#VALUE!</v>
      </c>
      <c r="J364" s="30">
        <f>SUM($H$14:$H364)</f>
        <v>0</v>
      </c>
      <c r="K364" s="25"/>
      <c r="L364" s="25"/>
    </row>
    <row r="365" spans="1:12" x14ac:dyDescent="0.2">
      <c r="A365" s="28" t="str">
        <f>IF(Values_Entered,A364+1,"")</f>
        <v/>
      </c>
      <c r="B365" s="29" t="str">
        <f t="shared" si="40"/>
        <v/>
      </c>
      <c r="C365" s="30" t="str">
        <f t="shared" si="44"/>
        <v/>
      </c>
      <c r="D365" s="30" t="str">
        <f t="shared" si="47"/>
        <v/>
      </c>
      <c r="E365" s="31" t="e">
        <f t="shared" si="41"/>
        <v>#VALUE!</v>
      </c>
      <c r="F365" s="30" t="e">
        <f t="shared" si="42"/>
        <v>#VALUE!</v>
      </c>
      <c r="G365" s="30" t="str">
        <f t="shared" si="45"/>
        <v/>
      </c>
      <c r="H365" s="30" t="str">
        <f t="shared" si="46"/>
        <v/>
      </c>
      <c r="I365" s="30" t="e">
        <f t="shared" si="43"/>
        <v>#VALUE!</v>
      </c>
      <c r="J365" s="30">
        <f>SUM($H$14:$H365)</f>
        <v>0</v>
      </c>
      <c r="K365" s="25"/>
      <c r="L365" s="25"/>
    </row>
    <row r="366" spans="1:12" x14ac:dyDescent="0.2">
      <c r="A366" s="28" t="str">
        <f>IF(Values_Entered,A365+1,"")</f>
        <v/>
      </c>
      <c r="B366" s="29" t="str">
        <f t="shared" si="40"/>
        <v/>
      </c>
      <c r="C366" s="30" t="str">
        <f t="shared" si="44"/>
        <v/>
      </c>
      <c r="D366" s="30" t="str">
        <f t="shared" si="47"/>
        <v/>
      </c>
      <c r="E366" s="31" t="e">
        <f t="shared" si="41"/>
        <v>#VALUE!</v>
      </c>
      <c r="F366" s="30" t="e">
        <f t="shared" si="42"/>
        <v>#VALUE!</v>
      </c>
      <c r="G366" s="30" t="str">
        <f t="shared" si="45"/>
        <v/>
      </c>
      <c r="H366" s="30" t="str">
        <f t="shared" si="46"/>
        <v/>
      </c>
      <c r="I366" s="30" t="e">
        <f t="shared" si="43"/>
        <v>#VALUE!</v>
      </c>
      <c r="J366" s="30">
        <f>SUM($H$14:$H366)</f>
        <v>0</v>
      </c>
      <c r="K366" s="25"/>
      <c r="L366" s="25"/>
    </row>
    <row r="367" spans="1:12" x14ac:dyDescent="0.2">
      <c r="A367" s="28" t="str">
        <f>IF(Values_Entered,A366+1,"")</f>
        <v/>
      </c>
      <c r="B367" s="29" t="str">
        <f t="shared" si="40"/>
        <v/>
      </c>
      <c r="C367" s="30" t="str">
        <f t="shared" si="44"/>
        <v/>
      </c>
      <c r="D367" s="30" t="str">
        <f t="shared" si="47"/>
        <v/>
      </c>
      <c r="E367" s="31" t="e">
        <f t="shared" si="41"/>
        <v>#VALUE!</v>
      </c>
      <c r="F367" s="30" t="e">
        <f t="shared" si="42"/>
        <v>#VALUE!</v>
      </c>
      <c r="G367" s="30" t="str">
        <f t="shared" si="45"/>
        <v/>
      </c>
      <c r="H367" s="30" t="str">
        <f t="shared" si="46"/>
        <v/>
      </c>
      <c r="I367" s="30" t="e">
        <f t="shared" si="43"/>
        <v>#VALUE!</v>
      </c>
      <c r="J367" s="30">
        <f>SUM($H$14:$H367)</f>
        <v>0</v>
      </c>
      <c r="K367" s="25"/>
      <c r="L367" s="25"/>
    </row>
    <row r="368" spans="1:12" x14ac:dyDescent="0.2">
      <c r="A368" s="28" t="str">
        <f>IF(Values_Entered,A367+1,"")</f>
        <v/>
      </c>
      <c r="B368" s="29" t="str">
        <f t="shared" si="40"/>
        <v/>
      </c>
      <c r="C368" s="30" t="str">
        <f t="shared" si="44"/>
        <v/>
      </c>
      <c r="D368" s="30" t="str">
        <f t="shared" si="47"/>
        <v/>
      </c>
      <c r="E368" s="31" t="e">
        <f t="shared" si="41"/>
        <v>#VALUE!</v>
      </c>
      <c r="F368" s="30" t="e">
        <f t="shared" si="42"/>
        <v>#VALUE!</v>
      </c>
      <c r="G368" s="30" t="str">
        <f t="shared" si="45"/>
        <v/>
      </c>
      <c r="H368" s="30" t="str">
        <f t="shared" si="46"/>
        <v/>
      </c>
      <c r="I368" s="30" t="e">
        <f t="shared" si="43"/>
        <v>#VALUE!</v>
      </c>
      <c r="J368" s="30">
        <f>SUM($H$14:$H368)</f>
        <v>0</v>
      </c>
      <c r="K368" s="25"/>
      <c r="L368" s="25"/>
    </row>
    <row r="369" spans="1:12" x14ac:dyDescent="0.2">
      <c r="A369" s="28" t="str">
        <f>IF(Values_Entered,A368+1,"")</f>
        <v/>
      </c>
      <c r="B369" s="29" t="str">
        <f t="shared" si="40"/>
        <v/>
      </c>
      <c r="C369" s="30" t="str">
        <f t="shared" si="44"/>
        <v/>
      </c>
      <c r="D369" s="30" t="str">
        <f t="shared" si="47"/>
        <v/>
      </c>
      <c r="E369" s="31" t="e">
        <f t="shared" si="41"/>
        <v>#VALUE!</v>
      </c>
      <c r="F369" s="30" t="e">
        <f t="shared" si="42"/>
        <v>#VALUE!</v>
      </c>
      <c r="G369" s="30" t="str">
        <f t="shared" si="45"/>
        <v/>
      </c>
      <c r="H369" s="30" t="str">
        <f t="shared" si="46"/>
        <v/>
      </c>
      <c r="I369" s="30" t="e">
        <f t="shared" si="43"/>
        <v>#VALUE!</v>
      </c>
      <c r="J369" s="30">
        <f>SUM($H$14:$H369)</f>
        <v>0</v>
      </c>
      <c r="K369" s="25"/>
      <c r="L369" s="25"/>
    </row>
    <row r="370" spans="1:12" x14ac:dyDescent="0.2">
      <c r="A370" s="28" t="str">
        <f>IF(Values_Entered,A369+1,"")</f>
        <v/>
      </c>
      <c r="B370" s="29" t="str">
        <f t="shared" si="40"/>
        <v/>
      </c>
      <c r="C370" s="30" t="str">
        <f t="shared" si="44"/>
        <v/>
      </c>
      <c r="D370" s="30" t="str">
        <f t="shared" si="47"/>
        <v/>
      </c>
      <c r="E370" s="31" t="e">
        <f t="shared" si="41"/>
        <v>#VALUE!</v>
      </c>
      <c r="F370" s="30" t="e">
        <f t="shared" si="42"/>
        <v>#VALUE!</v>
      </c>
      <c r="G370" s="30" t="str">
        <f t="shared" si="45"/>
        <v/>
      </c>
      <c r="H370" s="30" t="str">
        <f t="shared" si="46"/>
        <v/>
      </c>
      <c r="I370" s="30" t="e">
        <f t="shared" si="43"/>
        <v>#VALUE!</v>
      </c>
      <c r="J370" s="30">
        <f>SUM($H$14:$H370)</f>
        <v>0</v>
      </c>
      <c r="K370" s="25"/>
      <c r="L370" s="25"/>
    </row>
    <row r="371" spans="1:12" x14ac:dyDescent="0.2">
      <c r="A371" s="28" t="str">
        <f>IF(Values_Entered,A370+1,"")</f>
        <v/>
      </c>
      <c r="B371" s="29" t="str">
        <f t="shared" si="40"/>
        <v/>
      </c>
      <c r="C371" s="30" t="str">
        <f t="shared" si="44"/>
        <v/>
      </c>
      <c r="D371" s="30" t="str">
        <f t="shared" si="47"/>
        <v/>
      </c>
      <c r="E371" s="31" t="e">
        <f t="shared" si="41"/>
        <v>#VALUE!</v>
      </c>
      <c r="F371" s="30" t="e">
        <f t="shared" si="42"/>
        <v>#VALUE!</v>
      </c>
      <c r="G371" s="30" t="str">
        <f t="shared" si="45"/>
        <v/>
      </c>
      <c r="H371" s="30" t="str">
        <f t="shared" si="46"/>
        <v/>
      </c>
      <c r="I371" s="30" t="e">
        <f t="shared" si="43"/>
        <v>#VALUE!</v>
      </c>
      <c r="J371" s="30">
        <f>SUM($H$14:$H371)</f>
        <v>0</v>
      </c>
      <c r="K371" s="25"/>
      <c r="L371" s="25"/>
    </row>
    <row r="372" spans="1:12" x14ac:dyDescent="0.2">
      <c r="A372" s="28" t="str">
        <f>IF(Values_Entered,A371+1,"")</f>
        <v/>
      </c>
      <c r="B372" s="29" t="str">
        <f t="shared" si="40"/>
        <v/>
      </c>
      <c r="C372" s="30" t="str">
        <f t="shared" si="44"/>
        <v/>
      </c>
      <c r="D372" s="30" t="str">
        <f t="shared" si="47"/>
        <v/>
      </c>
      <c r="E372" s="31" t="e">
        <f t="shared" si="41"/>
        <v>#VALUE!</v>
      </c>
      <c r="F372" s="30" t="e">
        <f t="shared" si="42"/>
        <v>#VALUE!</v>
      </c>
      <c r="G372" s="30" t="str">
        <f t="shared" si="45"/>
        <v/>
      </c>
      <c r="H372" s="30" t="str">
        <f t="shared" si="46"/>
        <v/>
      </c>
      <c r="I372" s="30" t="e">
        <f t="shared" si="43"/>
        <v>#VALUE!</v>
      </c>
      <c r="J372" s="30">
        <f>SUM($H$14:$H372)</f>
        <v>0</v>
      </c>
      <c r="K372" s="25"/>
      <c r="L372" s="25"/>
    </row>
    <row r="373" spans="1:12" x14ac:dyDescent="0.2">
      <c r="A373" s="28" t="str">
        <f>IF(Values_Entered,A372+1,"")</f>
        <v/>
      </c>
      <c r="B373" s="29" t="str">
        <f t="shared" si="40"/>
        <v/>
      </c>
      <c r="C373" s="30" t="str">
        <f t="shared" si="44"/>
        <v/>
      </c>
      <c r="D373" s="30" t="str">
        <f t="shared" si="47"/>
        <v/>
      </c>
      <c r="E373" s="31" t="e">
        <f t="shared" si="41"/>
        <v>#VALUE!</v>
      </c>
      <c r="F373" s="30" t="e">
        <f t="shared" si="42"/>
        <v>#VALUE!</v>
      </c>
      <c r="G373" s="30" t="str">
        <f t="shared" si="45"/>
        <v/>
      </c>
      <c r="H373" s="30" t="str">
        <f t="shared" si="46"/>
        <v/>
      </c>
      <c r="I373" s="30" t="e">
        <f t="shared" si="43"/>
        <v>#VALUE!</v>
      </c>
      <c r="J373" s="30">
        <f>SUM($H$14:$H373)</f>
        <v>0</v>
      </c>
      <c r="K373" s="25"/>
      <c r="L373" s="25"/>
    </row>
    <row r="374" spans="1:12" x14ac:dyDescent="0.2">
      <c r="A374" s="32"/>
      <c r="B374" s="33"/>
      <c r="C374" s="33"/>
      <c r="D374" s="33"/>
      <c r="E374" s="33"/>
      <c r="F374" s="33"/>
      <c r="G374" s="33"/>
      <c r="H374" s="33"/>
      <c r="I374" s="33"/>
      <c r="J374" s="33"/>
      <c r="K374" s="34"/>
    </row>
    <row r="375" spans="1:12" x14ac:dyDescent="0.2">
      <c r="K375" s="34"/>
    </row>
    <row r="376" spans="1:12" x14ac:dyDescent="0.2">
      <c r="K376" s="34"/>
    </row>
    <row r="377" spans="1:12" x14ac:dyDescent="0.2">
      <c r="K377" s="34"/>
    </row>
    <row r="378" spans="1:12" x14ac:dyDescent="0.2">
      <c r="K378" s="34"/>
    </row>
    <row r="379" spans="1:12" x14ac:dyDescent="0.2">
      <c r="K379" s="34"/>
    </row>
    <row r="380" spans="1:12" x14ac:dyDescent="0.2">
      <c r="K380" s="34"/>
    </row>
    <row r="381" spans="1:12" x14ac:dyDescent="0.2">
      <c r="K381" s="34"/>
    </row>
    <row r="382" spans="1:12" x14ac:dyDescent="0.2">
      <c r="K382" s="34"/>
    </row>
    <row r="383" spans="1:12" x14ac:dyDescent="0.2">
      <c r="K383" s="34"/>
    </row>
    <row r="384" spans="1:12" x14ac:dyDescent="0.2">
      <c r="A384" s="4"/>
      <c r="B384" s="4"/>
      <c r="C384" s="4"/>
      <c r="D384" s="4"/>
      <c r="E384" s="4"/>
      <c r="F384" s="4"/>
      <c r="G384" s="4"/>
      <c r="H384" s="4"/>
      <c r="I384" s="4"/>
      <c r="J384" s="4"/>
      <c r="K384" s="34"/>
    </row>
    <row r="385" spans="1:11" x14ac:dyDescent="0.2">
      <c r="A385" s="4"/>
      <c r="B385" s="4"/>
      <c r="C385" s="4"/>
      <c r="D385" s="4"/>
      <c r="E385" s="4"/>
      <c r="F385" s="4"/>
      <c r="G385" s="4"/>
      <c r="H385" s="4"/>
      <c r="I385" s="4"/>
      <c r="J385" s="4"/>
      <c r="K385" s="34"/>
    </row>
    <row r="386" spans="1:11" x14ac:dyDescent="0.2">
      <c r="A386" s="4"/>
      <c r="B386" s="4"/>
      <c r="C386" s="4"/>
      <c r="D386" s="4"/>
      <c r="E386" s="4"/>
      <c r="F386" s="4"/>
      <c r="G386" s="4"/>
      <c r="H386" s="4"/>
      <c r="I386" s="4"/>
      <c r="J386" s="4"/>
      <c r="K386" s="34"/>
    </row>
    <row r="387" spans="1:11" x14ac:dyDescent="0.2">
      <c r="A387" s="4"/>
      <c r="B387" s="4"/>
      <c r="C387" s="4"/>
      <c r="D387" s="4"/>
      <c r="E387" s="4"/>
      <c r="F387" s="4"/>
      <c r="G387" s="4"/>
      <c r="H387" s="4"/>
      <c r="I387" s="4"/>
      <c r="J387" s="4"/>
      <c r="K387" s="34"/>
    </row>
    <row r="388" spans="1:11" x14ac:dyDescent="0.2">
      <c r="A388" s="4"/>
      <c r="B388" s="4"/>
      <c r="C388" s="4"/>
      <c r="D388" s="4"/>
      <c r="E388" s="4"/>
      <c r="F388" s="4"/>
      <c r="G388" s="4"/>
      <c r="H388" s="4"/>
      <c r="I388" s="4"/>
      <c r="J388" s="4"/>
      <c r="K388" s="34"/>
    </row>
    <row r="389" spans="1:11" x14ac:dyDescent="0.2">
      <c r="A389" s="4"/>
      <c r="B389" s="4"/>
      <c r="C389" s="4"/>
      <c r="D389" s="4"/>
      <c r="E389" s="4"/>
      <c r="F389" s="4"/>
      <c r="G389" s="4"/>
      <c r="H389" s="4"/>
      <c r="I389" s="4"/>
      <c r="J389" s="4"/>
      <c r="K389" s="34"/>
    </row>
    <row r="390" spans="1:11" x14ac:dyDescent="0.2">
      <c r="A390" s="4"/>
      <c r="B390" s="4"/>
      <c r="C390" s="4"/>
      <c r="D390" s="4"/>
      <c r="E390" s="4"/>
      <c r="F390" s="4"/>
      <c r="G390" s="4"/>
      <c r="H390" s="4"/>
      <c r="I390" s="4"/>
      <c r="J390" s="4"/>
      <c r="K390" s="34"/>
    </row>
    <row r="391" spans="1:11" x14ac:dyDescent="0.2">
      <c r="A391" s="4"/>
      <c r="B391" s="4"/>
      <c r="C391" s="4"/>
      <c r="D391" s="4"/>
      <c r="E391" s="4"/>
      <c r="F391" s="4"/>
      <c r="G391" s="4"/>
      <c r="H391" s="4"/>
      <c r="I391" s="4"/>
      <c r="J391" s="4"/>
      <c r="K391" s="34"/>
    </row>
    <row r="392" spans="1:11" x14ac:dyDescent="0.2">
      <c r="A392" s="4"/>
      <c r="B392" s="4"/>
      <c r="C392" s="4"/>
      <c r="D392" s="4"/>
      <c r="E392" s="4"/>
      <c r="F392" s="4"/>
      <c r="G392" s="4"/>
      <c r="H392" s="4"/>
      <c r="I392" s="4"/>
      <c r="J392" s="4"/>
      <c r="K392" s="34"/>
    </row>
    <row r="393" spans="1:11" x14ac:dyDescent="0.2">
      <c r="A393" s="4"/>
      <c r="B393" s="4"/>
      <c r="C393" s="4"/>
      <c r="D393" s="4"/>
      <c r="E393" s="4"/>
      <c r="F393" s="4"/>
      <c r="G393" s="4"/>
      <c r="H393" s="4"/>
      <c r="I393" s="4"/>
      <c r="J393" s="4"/>
      <c r="K393" s="34"/>
    </row>
    <row r="394" spans="1:11" x14ac:dyDescent="0.2">
      <c r="A394" s="4"/>
      <c r="B394" s="4"/>
      <c r="C394" s="4"/>
      <c r="D394" s="4"/>
      <c r="E394" s="4"/>
      <c r="F394" s="4"/>
      <c r="G394" s="4"/>
      <c r="H394" s="4"/>
      <c r="I394" s="4"/>
      <c r="J394" s="4"/>
      <c r="K394" s="34"/>
    </row>
    <row r="395" spans="1:11" x14ac:dyDescent="0.2">
      <c r="A395" s="4"/>
      <c r="B395" s="4"/>
      <c r="C395" s="4"/>
      <c r="D395" s="4"/>
      <c r="E395" s="4"/>
      <c r="F395" s="4"/>
      <c r="G395" s="4"/>
      <c r="H395" s="4"/>
      <c r="I395" s="4"/>
      <c r="J395" s="4"/>
      <c r="K395" s="34"/>
    </row>
    <row r="396" spans="1:11" x14ac:dyDescent="0.2">
      <c r="A396" s="4"/>
      <c r="B396" s="4"/>
      <c r="C396" s="4"/>
      <c r="D396" s="4"/>
      <c r="E396" s="4"/>
      <c r="F396" s="4"/>
      <c r="G396" s="4"/>
      <c r="H396" s="4"/>
      <c r="I396" s="4"/>
      <c r="J396" s="4"/>
      <c r="K396" s="34"/>
    </row>
    <row r="397" spans="1:11" x14ac:dyDescent="0.2">
      <c r="A397" s="4"/>
      <c r="B397" s="4"/>
      <c r="C397" s="4"/>
      <c r="D397" s="4"/>
      <c r="E397" s="4"/>
      <c r="F397" s="4"/>
      <c r="G397" s="4"/>
      <c r="H397" s="4"/>
      <c r="I397" s="4"/>
      <c r="J397" s="4"/>
      <c r="K397" s="34"/>
    </row>
    <row r="398" spans="1:11" x14ac:dyDescent="0.2">
      <c r="A398" s="4"/>
      <c r="B398" s="4"/>
      <c r="C398" s="4"/>
      <c r="D398" s="4"/>
      <c r="E398" s="4"/>
      <c r="F398" s="4"/>
      <c r="G398" s="4"/>
      <c r="H398" s="4"/>
      <c r="I398" s="4"/>
      <c r="J398" s="4"/>
      <c r="K398" s="34"/>
    </row>
  </sheetData>
  <sheetProtection selectLockedCells="1" selectUnlockedCells="1"/>
  <mergeCells count="4">
    <mergeCell ref="A1:E1"/>
    <mergeCell ref="F1:J1"/>
    <mergeCell ref="B3:D3"/>
    <mergeCell ref="F3:H3"/>
  </mergeCells>
  <conditionalFormatting sqref="A16:E373">
    <cfRule type="expression" dxfId="23" priority="7" stopIfTrue="1">
      <formula>IF(ROW(A16)&gt;Last_Row,TRUE, FALSE)</formula>
    </cfRule>
    <cfRule type="expression" dxfId="22" priority="8" stopIfTrue="1">
      <formula>IF(ROW(A16)=Last_Row,TRUE, FALSE)</formula>
    </cfRule>
    <cfRule type="expression" dxfId="21" priority="9" stopIfTrue="1">
      <formula>IF(ROW(A16)&lt;Last_Row,TRUE, FALSE)</formula>
    </cfRule>
  </conditionalFormatting>
  <conditionalFormatting sqref="F16:J373">
    <cfRule type="expression" dxfId="20" priority="10" stopIfTrue="1">
      <formula>IF(ROW(F16)&gt;Last_Row,TRUE, FALSE)</formula>
    </cfRule>
    <cfRule type="expression" dxfId="19" priority="11" stopIfTrue="1">
      <formula>IF(ROW(F16)=Last_Row,TRUE, FALSE)</formula>
    </cfRule>
    <cfRule type="expression" dxfId="18" priority="12" stopIfTrue="1">
      <formula>IF(ROW(F16)&lt;=Last_Row,TRUE, FALSE)</formula>
    </cfRule>
  </conditionalFormatting>
  <conditionalFormatting sqref="A14:E15">
    <cfRule type="expression" dxfId="17" priority="1" stopIfTrue="1">
      <formula>IF(ROW(A14)&gt;Last_Row,TRUE, FALSE)</formula>
    </cfRule>
    <cfRule type="expression" dxfId="16" priority="2" stopIfTrue="1">
      <formula>IF(ROW(A14)=Last_Row,TRUE, FALSE)</formula>
    </cfRule>
    <cfRule type="expression" dxfId="15" priority="3" stopIfTrue="1">
      <formula>IF(ROW(A14)&lt;Last_Row,TRUE, FALSE)</formula>
    </cfRule>
  </conditionalFormatting>
  <conditionalFormatting sqref="F14:J15">
    <cfRule type="expression" dxfId="14" priority="4" stopIfTrue="1">
      <formula>IF(ROW(F14)&gt;Last_Row,TRUE, FALSE)</formula>
    </cfRule>
    <cfRule type="expression" dxfId="13" priority="5" stopIfTrue="1">
      <formula>IF(ROW(F14)=Last_Row,TRUE, FALSE)</formula>
    </cfRule>
    <cfRule type="expression" dxfId="12" priority="6" stopIfTrue="1">
      <formula>IF(ROW(F14)&lt;=Last_Row,TRUE, FALSE)</formula>
    </cfRule>
  </conditionalFormatting>
  <dataValidations count="3">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9"/>
    <dataValidation type="date" operator="greaterThanOrEqual" allowBlank="1" showInputMessage="1" showErrorMessage="1" errorTitle="Date" error="Please enter a valid date greater than or equal to January 1, 1900." sqref="D7:D8">
      <formula1>1</formula1>
    </dataValidation>
    <dataValidation type="whole" allowBlank="1" showInputMessage="1" showErrorMessage="1" errorTitle="Years" error="Please enter a whole number of years from 1 to 30." sqref="D6">
      <formula1>1</formula1>
      <formula2>30</formula2>
    </dataValidation>
  </dataValidations>
  <printOptions horizontalCentered="1"/>
  <pageMargins left="0.75" right="0.5" top="0.5" bottom="0.5"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L398"/>
  <sheetViews>
    <sheetView showGridLines="0" zoomScale="115" zoomScaleNormal="115" workbookViewId="0">
      <selection activeCell="B20" sqref="B20"/>
    </sheetView>
  </sheetViews>
  <sheetFormatPr defaultColWidth="9.140625" defaultRowHeight="12.75" x14ac:dyDescent="0.2"/>
  <cols>
    <col min="1" max="1" width="6.42578125" style="35" customWidth="1"/>
    <col min="2" max="2" width="13.28515625" style="3" customWidth="1"/>
    <col min="3" max="3" width="15.42578125" style="3" customWidth="1"/>
    <col min="4" max="4" width="14" style="3" customWidth="1"/>
    <col min="5" max="5" width="14.140625" style="3" customWidth="1"/>
    <col min="6" max="6" width="14.42578125" style="3" customWidth="1"/>
    <col min="7" max="7" width="14.140625" style="3" customWidth="1"/>
    <col min="8" max="9" width="13.5703125" style="3" customWidth="1"/>
    <col min="10" max="10" width="13" style="3" customWidth="1"/>
    <col min="11" max="11" width="6.140625" style="3" customWidth="1"/>
    <col min="12" max="12" width="9.140625" style="4"/>
    <col min="13" max="13" width="15.28515625" style="4" customWidth="1"/>
    <col min="14" max="16384" width="9.140625" style="4"/>
  </cols>
  <sheetData>
    <row r="1" spans="1:11" ht="24" customHeight="1" x14ac:dyDescent="0.35">
      <c r="A1" s="471" t="s">
        <v>77</v>
      </c>
      <c r="B1" s="471"/>
      <c r="C1" s="471"/>
      <c r="D1" s="471"/>
      <c r="E1" s="471"/>
      <c r="F1" s="472" t="str">
        <f>Input!D58</f>
        <v>Grid powered irrigation system</v>
      </c>
      <c r="G1" s="472"/>
      <c r="H1" s="472"/>
      <c r="I1" s="472"/>
      <c r="J1" s="472"/>
    </row>
    <row r="2" spans="1:11" ht="12.75" customHeight="1" x14ac:dyDescent="0.2">
      <c r="A2" s="5" t="s">
        <v>34</v>
      </c>
      <c r="B2" s="6">
        <f>Input!E117</f>
        <v>0</v>
      </c>
      <c r="C2" s="7"/>
      <c r="D2" s="7"/>
      <c r="E2" s="7"/>
      <c r="F2" s="7"/>
      <c r="G2" s="7"/>
      <c r="H2" s="7"/>
      <c r="I2" s="7"/>
      <c r="J2" s="7"/>
    </row>
    <row r="3" spans="1:11" ht="14.25" customHeight="1" x14ac:dyDescent="0.2">
      <c r="A3" s="10"/>
      <c r="B3" s="473" t="s">
        <v>35</v>
      </c>
      <c r="C3" s="473"/>
      <c r="D3" s="473"/>
      <c r="E3" s="10"/>
      <c r="F3" s="473" t="s">
        <v>36</v>
      </c>
      <c r="G3" s="473"/>
      <c r="H3" s="473"/>
      <c r="I3" s="96"/>
      <c r="J3" s="10"/>
      <c r="K3" s="11"/>
    </row>
    <row r="4" spans="1:11" x14ac:dyDescent="0.2">
      <c r="A4" s="10"/>
      <c r="B4" s="10"/>
      <c r="C4" s="12" t="s">
        <v>37</v>
      </c>
      <c r="D4" s="97">
        <f>Input!E114</f>
        <v>0</v>
      </c>
      <c r="E4" s="14"/>
      <c r="F4" s="10"/>
      <c r="G4" s="12" t="s">
        <v>38</v>
      </c>
      <c r="H4" s="13" t="str">
        <f>IF(Values_Entered,-PMT(Interest_Rate/Num_Pmt_Per_Year,Loan_Years*Num_Pmt_Per_Year,Loan_Amount),"0")</f>
        <v>0</v>
      </c>
      <c r="I4" s="15"/>
      <c r="J4" s="10"/>
      <c r="K4" s="11"/>
    </row>
    <row r="5" spans="1:11" x14ac:dyDescent="0.2">
      <c r="A5" s="10"/>
      <c r="B5" s="10"/>
      <c r="C5" s="12" t="s">
        <v>39</v>
      </c>
      <c r="D5" s="98">
        <f>Input!E115</f>
        <v>0</v>
      </c>
      <c r="E5" s="17"/>
      <c r="F5" s="10"/>
      <c r="G5" s="12" t="s">
        <v>40</v>
      </c>
      <c r="H5" s="38" t="str">
        <f>IF(Values_Entered,Loan_Years*Num_Pmt_Per_Year,"")</f>
        <v/>
      </c>
      <c r="I5" s="18"/>
      <c r="J5" s="19"/>
      <c r="K5" s="11"/>
    </row>
    <row r="6" spans="1:11" x14ac:dyDescent="0.2">
      <c r="A6" s="10"/>
      <c r="B6" s="10"/>
      <c r="C6" s="12" t="s">
        <v>41</v>
      </c>
      <c r="D6" s="97">
        <f>Input!E116</f>
        <v>0</v>
      </c>
      <c r="E6" s="17"/>
      <c r="F6" s="10"/>
      <c r="G6" s="12" t="s">
        <v>42</v>
      </c>
      <c r="H6" s="38" t="str">
        <f>IF(Values_Entered,Number_of_Payments,"")</f>
        <v/>
      </c>
      <c r="I6" s="18"/>
      <c r="J6" s="19"/>
      <c r="K6" s="11"/>
    </row>
    <row r="7" spans="1:11" x14ac:dyDescent="0.2">
      <c r="A7" s="10"/>
      <c r="B7" s="10"/>
      <c r="C7" s="12" t="s">
        <v>43</v>
      </c>
      <c r="D7" s="18">
        <v>1</v>
      </c>
      <c r="E7" s="17"/>
      <c r="F7" s="10"/>
      <c r="G7" s="12" t="s">
        <v>44</v>
      </c>
      <c r="H7" s="91" t="str">
        <f>IF(Values_Entered,SUMIF(Beg_Bal,"&gt;0",Extra_Pay),"")</f>
        <v/>
      </c>
      <c r="I7" s="15"/>
      <c r="J7" s="19"/>
      <c r="K7" s="11"/>
    </row>
    <row r="8" spans="1:11" x14ac:dyDescent="0.2">
      <c r="A8" s="10"/>
      <c r="B8" s="10"/>
      <c r="C8" s="12" t="s">
        <v>45</v>
      </c>
      <c r="D8" s="20">
        <v>42736</v>
      </c>
      <c r="E8" s="21"/>
      <c r="F8" s="10"/>
      <c r="G8" s="12" t="s">
        <v>46</v>
      </c>
      <c r="H8" s="91" t="str">
        <f>IF(Values_Entered,SUMIF(Beg_Bal,"&gt;0",Int),"")</f>
        <v/>
      </c>
      <c r="I8" s="15"/>
      <c r="J8" s="19"/>
      <c r="K8" s="11"/>
    </row>
    <row r="9" spans="1:11" x14ac:dyDescent="0.2">
      <c r="A9" s="10"/>
      <c r="B9" s="10"/>
      <c r="C9" s="12" t="s">
        <v>47</v>
      </c>
      <c r="D9" s="15">
        <v>0</v>
      </c>
      <c r="E9" s="10"/>
      <c r="F9" s="7"/>
      <c r="G9" s="7"/>
      <c r="H9" s="7"/>
      <c r="I9" s="7"/>
      <c r="J9" s="19"/>
      <c r="K9" s="11"/>
    </row>
    <row r="10" spans="1:11" x14ac:dyDescent="0.2">
      <c r="A10" s="10"/>
      <c r="B10" s="7"/>
      <c r="C10" s="7"/>
      <c r="D10" s="7"/>
      <c r="E10" s="7"/>
      <c r="F10" s="7"/>
      <c r="G10" s="7"/>
      <c r="H10" s="7"/>
      <c r="I10" s="7"/>
      <c r="J10" s="7"/>
      <c r="K10" s="11"/>
    </row>
    <row r="11" spans="1:11" ht="3" customHeight="1" x14ac:dyDescent="0.2">
      <c r="A11" s="8"/>
      <c r="B11" s="9"/>
      <c r="C11" s="9"/>
      <c r="D11" s="9"/>
      <c r="E11" s="9"/>
      <c r="F11" s="9"/>
      <c r="G11" s="9"/>
      <c r="H11" s="9"/>
      <c r="I11" s="9"/>
      <c r="J11" s="9"/>
      <c r="K11" s="11"/>
    </row>
    <row r="12" spans="1:11" s="25" customFormat="1" ht="31.5" customHeight="1" x14ac:dyDescent="0.2">
      <c r="A12" s="22" t="s">
        <v>48</v>
      </c>
      <c r="B12" s="23" t="s">
        <v>49</v>
      </c>
      <c r="C12" s="23" t="s">
        <v>50</v>
      </c>
      <c r="D12" s="23" t="s">
        <v>38</v>
      </c>
      <c r="E12" s="23" t="s">
        <v>51</v>
      </c>
      <c r="F12" s="23" t="s">
        <v>52</v>
      </c>
      <c r="G12" s="23" t="s">
        <v>53</v>
      </c>
      <c r="H12" s="23" t="s">
        <v>54</v>
      </c>
      <c r="I12" s="23" t="s">
        <v>55</v>
      </c>
      <c r="J12" s="23" t="s">
        <v>56</v>
      </c>
      <c r="K12" s="24"/>
    </row>
    <row r="13" spans="1:11" s="25" customFormat="1" ht="3" customHeight="1" x14ac:dyDescent="0.2">
      <c r="A13" s="8"/>
      <c r="B13" s="26"/>
      <c r="C13" s="26"/>
      <c r="D13" s="26"/>
      <c r="E13" s="26"/>
      <c r="F13" s="26"/>
      <c r="G13" s="26"/>
      <c r="H13" s="26"/>
      <c r="I13" s="26"/>
      <c r="J13" s="27"/>
      <c r="K13" s="24"/>
    </row>
    <row r="14" spans="1:11" s="25" customFormat="1" x14ac:dyDescent="0.2">
      <c r="A14" s="28" t="str">
        <f>IF(Values_Entered,1,"")</f>
        <v/>
      </c>
      <c r="B14" s="29" t="str">
        <f t="shared" ref="B14:B77" si="0">IF(Pay_Num&lt;&gt;"",DATE(YEAR(Loan_Start),MONTH(Loan_Start)+(Pay_Num)*12/Num_Pmt_Per_Year,DAY(Loan_Start)),"")</f>
        <v/>
      </c>
      <c r="C14" s="30" t="str">
        <f>IF(Values_Entered,Loan_Amount,"")</f>
        <v/>
      </c>
      <c r="D14" s="30" t="str">
        <f>IF(Pay_Num&lt;&gt;"",Scheduled_Monthly_Payment,"")</f>
        <v/>
      </c>
      <c r="E14" s="31" t="e">
        <f t="shared" ref="E14:E77" si="1">IF(AND(Pay_Num&lt;&gt;"",Sched_Pay+Scheduled_Extra_Payments&lt;Beg_Bal),Scheduled_Extra_Payments,IF(AND(Pay_Num&lt;&gt;"",Beg_Bal-Sched_Pay&gt;0),Beg_Bal-Sched_Pay,IF(Pay_Num&lt;&gt;"",0,"")))</f>
        <v>#VALUE!</v>
      </c>
      <c r="F14" s="30" t="e">
        <f t="shared" ref="F14:F77" si="2">IF(AND(Pay_Num&lt;&gt;"",Sched_Pay+Extra_Pay&lt;Beg_Bal),Sched_Pay+Extra_Pay,IF(Pay_Num&lt;&gt;"",Beg_Bal,""))</f>
        <v>#VALUE!</v>
      </c>
      <c r="G14" s="30" t="str">
        <f>IF(Pay_Num&lt;&gt;"",Total_Pay-Int,"")</f>
        <v/>
      </c>
      <c r="H14" s="30" t="str">
        <f>IF(Pay_Num&lt;&gt;"",Beg_Bal*(Interest_Rate/Num_Pmt_Per_Year),"")</f>
        <v/>
      </c>
      <c r="I14" s="30" t="e">
        <f t="shared" ref="I14:I77" si="3">IF(AND(Pay_Num&lt;&gt;"",Sched_Pay+Extra_Pay&lt;Beg_Bal),Beg_Bal-Princ,IF(Pay_Num&lt;&gt;"",0,""))</f>
        <v>#VALUE!</v>
      </c>
      <c r="J14" s="30">
        <f>SUM($H$14:$H14)</f>
        <v>0</v>
      </c>
    </row>
    <row r="15" spans="1:11" s="25" customFormat="1" ht="12.75" customHeight="1" x14ac:dyDescent="0.2">
      <c r="A15" s="28" t="str">
        <f>IF(Values_Entered,A14+1,"")</f>
        <v/>
      </c>
      <c r="B15" s="29" t="str">
        <f t="shared" si="0"/>
        <v/>
      </c>
      <c r="C15" s="30" t="str">
        <f t="shared" ref="C15:C78" si="4">IF(Pay_Num&lt;&gt;"",I14,"")</f>
        <v/>
      </c>
      <c r="D15" s="30" t="str">
        <f>IF(Pay_Num&lt;&gt;"",Scheduled_Monthly_Payment,"")</f>
        <v/>
      </c>
      <c r="E15" s="31" t="e">
        <f t="shared" si="1"/>
        <v>#VALUE!</v>
      </c>
      <c r="F15" s="30" t="e">
        <f t="shared" si="2"/>
        <v>#VALUE!</v>
      </c>
      <c r="G15" s="30" t="str">
        <f t="shared" ref="G15:G78" si="5">IF(Pay_Num&lt;&gt;"",Total_Pay-Int,"")</f>
        <v/>
      </c>
      <c r="H15" s="30" t="str">
        <f t="shared" ref="H15:H78" si="6">IF(Pay_Num&lt;&gt;"",Beg_Bal*Interest_Rate/Num_Pmt_Per_Year,"")</f>
        <v/>
      </c>
      <c r="I15" s="30" t="e">
        <f t="shared" si="3"/>
        <v>#VALUE!</v>
      </c>
      <c r="J15" s="30">
        <f>SUM($H$14:$H15)</f>
        <v>0</v>
      </c>
    </row>
    <row r="16" spans="1:11" s="25" customFormat="1" ht="12.75" customHeight="1" x14ac:dyDescent="0.2">
      <c r="A16" s="28" t="str">
        <f>IF(Values_Entered,A15+1,"")</f>
        <v/>
      </c>
      <c r="B16" s="29" t="str">
        <f t="shared" si="0"/>
        <v/>
      </c>
      <c r="C16" s="30" t="str">
        <f t="shared" si="4"/>
        <v/>
      </c>
      <c r="D16" s="30" t="str">
        <f t="shared" ref="D16:D79" si="7">IF(Pay_Num&lt;&gt;"",Scheduled_Monthly_Payment,"")</f>
        <v/>
      </c>
      <c r="E16" s="31" t="e">
        <f t="shared" si="1"/>
        <v>#VALUE!</v>
      </c>
      <c r="F16" s="30" t="e">
        <f t="shared" si="2"/>
        <v>#VALUE!</v>
      </c>
      <c r="G16" s="30" t="str">
        <f t="shared" si="5"/>
        <v/>
      </c>
      <c r="H16" s="30" t="str">
        <f t="shared" si="6"/>
        <v/>
      </c>
      <c r="I16" s="30" t="e">
        <f t="shared" si="3"/>
        <v>#VALUE!</v>
      </c>
      <c r="J16" s="30">
        <f>SUM($H$14:$H16)</f>
        <v>0</v>
      </c>
    </row>
    <row r="17" spans="1:12" s="25" customFormat="1" x14ac:dyDescent="0.2">
      <c r="A17" s="28" t="str">
        <f>IF(Values_Entered,A16+1,"")</f>
        <v/>
      </c>
      <c r="B17" s="29" t="str">
        <f t="shared" si="0"/>
        <v/>
      </c>
      <c r="C17" s="30" t="str">
        <f t="shared" si="4"/>
        <v/>
      </c>
      <c r="D17" s="30" t="str">
        <f>IF(Pay_Num&lt;&gt;"",Scheduled_Monthly_Payment,"")</f>
        <v/>
      </c>
      <c r="E17" s="31" t="e">
        <f t="shared" si="1"/>
        <v>#VALUE!</v>
      </c>
      <c r="F17" s="30" t="e">
        <f t="shared" si="2"/>
        <v>#VALUE!</v>
      </c>
      <c r="G17" s="30" t="str">
        <f t="shared" si="5"/>
        <v/>
      </c>
      <c r="H17" s="30" t="str">
        <f t="shared" si="6"/>
        <v/>
      </c>
      <c r="I17" s="30" t="e">
        <f t="shared" si="3"/>
        <v>#VALUE!</v>
      </c>
      <c r="J17" s="30">
        <f>SUM($H$14:$H17)</f>
        <v>0</v>
      </c>
    </row>
    <row r="18" spans="1:12" s="25" customFormat="1" x14ac:dyDescent="0.2">
      <c r="A18" s="28" t="str">
        <f>IF(Values_Entered,A17+1,"")</f>
        <v/>
      </c>
      <c r="B18" s="29" t="str">
        <f t="shared" si="0"/>
        <v/>
      </c>
      <c r="C18" s="30" t="str">
        <f t="shared" si="4"/>
        <v/>
      </c>
      <c r="D18" s="30" t="str">
        <f t="shared" si="7"/>
        <v/>
      </c>
      <c r="E18" s="31" t="e">
        <f t="shared" si="1"/>
        <v>#VALUE!</v>
      </c>
      <c r="F18" s="30" t="e">
        <f t="shared" si="2"/>
        <v>#VALUE!</v>
      </c>
      <c r="G18" s="30" t="str">
        <f t="shared" si="5"/>
        <v/>
      </c>
      <c r="H18" s="30" t="str">
        <f t="shared" si="6"/>
        <v/>
      </c>
      <c r="I18" s="30" t="e">
        <f t="shared" si="3"/>
        <v>#VALUE!</v>
      </c>
      <c r="J18" s="30">
        <f>SUM($H$14:$H18)</f>
        <v>0</v>
      </c>
    </row>
    <row r="19" spans="1:12" x14ac:dyDescent="0.2">
      <c r="A19" s="28" t="str">
        <f>IF(Values_Entered,A18+1,"")</f>
        <v/>
      </c>
      <c r="B19" s="29" t="str">
        <f t="shared" si="0"/>
        <v/>
      </c>
      <c r="C19" s="30" t="str">
        <f t="shared" si="4"/>
        <v/>
      </c>
      <c r="D19" s="30" t="str">
        <f t="shared" si="7"/>
        <v/>
      </c>
      <c r="E19" s="31" t="e">
        <f t="shared" si="1"/>
        <v>#VALUE!</v>
      </c>
      <c r="F19" s="30" t="e">
        <f t="shared" si="2"/>
        <v>#VALUE!</v>
      </c>
      <c r="G19" s="30" t="str">
        <f t="shared" si="5"/>
        <v/>
      </c>
      <c r="H19" s="30" t="str">
        <f t="shared" si="6"/>
        <v/>
      </c>
      <c r="I19" s="30" t="e">
        <f t="shared" si="3"/>
        <v>#VALUE!</v>
      </c>
      <c r="J19" s="30">
        <f>SUM($H$14:$H19)</f>
        <v>0</v>
      </c>
      <c r="K19" s="25"/>
      <c r="L19" s="25"/>
    </row>
    <row r="20" spans="1:12" x14ac:dyDescent="0.2">
      <c r="A20" s="28" t="str">
        <f>IF(Values_Entered,A19+1,"")</f>
        <v/>
      </c>
      <c r="B20" s="29" t="str">
        <f t="shared" si="0"/>
        <v/>
      </c>
      <c r="C20" s="30" t="str">
        <f t="shared" si="4"/>
        <v/>
      </c>
      <c r="D20" s="30" t="str">
        <f t="shared" si="7"/>
        <v/>
      </c>
      <c r="E20" s="31" t="e">
        <f t="shared" si="1"/>
        <v>#VALUE!</v>
      </c>
      <c r="F20" s="30" t="e">
        <f t="shared" si="2"/>
        <v>#VALUE!</v>
      </c>
      <c r="G20" s="30" t="str">
        <f t="shared" si="5"/>
        <v/>
      </c>
      <c r="H20" s="30" t="str">
        <f t="shared" si="6"/>
        <v/>
      </c>
      <c r="I20" s="30" t="e">
        <f t="shared" si="3"/>
        <v>#VALUE!</v>
      </c>
      <c r="J20" s="30">
        <f>SUM($H$14:$H20)</f>
        <v>0</v>
      </c>
      <c r="K20" s="25"/>
      <c r="L20" s="25"/>
    </row>
    <row r="21" spans="1:12" x14ac:dyDescent="0.2">
      <c r="A21" s="28" t="str">
        <f>IF(Values_Entered,A20+1,"")</f>
        <v/>
      </c>
      <c r="B21" s="29" t="str">
        <f t="shared" si="0"/>
        <v/>
      </c>
      <c r="C21" s="30" t="str">
        <f t="shared" si="4"/>
        <v/>
      </c>
      <c r="D21" s="30" t="str">
        <f t="shared" si="7"/>
        <v/>
      </c>
      <c r="E21" s="31" t="e">
        <f t="shared" si="1"/>
        <v>#VALUE!</v>
      </c>
      <c r="F21" s="30" t="e">
        <f t="shared" si="2"/>
        <v>#VALUE!</v>
      </c>
      <c r="G21" s="30" t="str">
        <f t="shared" si="5"/>
        <v/>
      </c>
      <c r="H21" s="30" t="str">
        <f t="shared" si="6"/>
        <v/>
      </c>
      <c r="I21" s="30" t="e">
        <f t="shared" si="3"/>
        <v>#VALUE!</v>
      </c>
      <c r="J21" s="30">
        <f>SUM($H$14:$H21)</f>
        <v>0</v>
      </c>
      <c r="K21" s="25"/>
      <c r="L21" s="25"/>
    </row>
    <row r="22" spans="1:12" x14ac:dyDescent="0.2">
      <c r="A22" s="28" t="str">
        <f>IF(Values_Entered,A21+1,"")</f>
        <v/>
      </c>
      <c r="B22" s="29" t="str">
        <f t="shared" si="0"/>
        <v/>
      </c>
      <c r="C22" s="30" t="str">
        <f t="shared" si="4"/>
        <v/>
      </c>
      <c r="D22" s="30" t="str">
        <f t="shared" si="7"/>
        <v/>
      </c>
      <c r="E22" s="31" t="e">
        <f t="shared" si="1"/>
        <v>#VALUE!</v>
      </c>
      <c r="F22" s="30" t="e">
        <f t="shared" si="2"/>
        <v>#VALUE!</v>
      </c>
      <c r="G22" s="30" t="str">
        <f t="shared" si="5"/>
        <v/>
      </c>
      <c r="H22" s="30" t="str">
        <f t="shared" si="6"/>
        <v/>
      </c>
      <c r="I22" s="30" t="e">
        <f t="shared" si="3"/>
        <v>#VALUE!</v>
      </c>
      <c r="J22" s="30">
        <f>SUM($H$14:$H22)</f>
        <v>0</v>
      </c>
      <c r="K22" s="25"/>
      <c r="L22" s="25"/>
    </row>
    <row r="23" spans="1:12" x14ac:dyDescent="0.2">
      <c r="A23" s="28" t="str">
        <f>IF(Values_Entered,A22+1,"")</f>
        <v/>
      </c>
      <c r="B23" s="29" t="str">
        <f t="shared" si="0"/>
        <v/>
      </c>
      <c r="C23" s="30" t="str">
        <f t="shared" si="4"/>
        <v/>
      </c>
      <c r="D23" s="30" t="str">
        <f t="shared" si="7"/>
        <v/>
      </c>
      <c r="E23" s="31" t="e">
        <f t="shared" si="1"/>
        <v>#VALUE!</v>
      </c>
      <c r="F23" s="30" t="e">
        <f t="shared" si="2"/>
        <v>#VALUE!</v>
      </c>
      <c r="G23" s="30" t="str">
        <f t="shared" si="5"/>
        <v/>
      </c>
      <c r="H23" s="30" t="str">
        <f t="shared" si="6"/>
        <v/>
      </c>
      <c r="I23" s="30" t="e">
        <f t="shared" si="3"/>
        <v>#VALUE!</v>
      </c>
      <c r="J23" s="30">
        <f>SUM($H$14:$H23)</f>
        <v>0</v>
      </c>
      <c r="K23" s="25"/>
      <c r="L23" s="25"/>
    </row>
    <row r="24" spans="1:12" x14ac:dyDescent="0.2">
      <c r="A24" s="28" t="str">
        <f>IF(Values_Entered,A23+1,"")</f>
        <v/>
      </c>
      <c r="B24" s="29" t="str">
        <f t="shared" si="0"/>
        <v/>
      </c>
      <c r="C24" s="30" t="str">
        <f t="shared" si="4"/>
        <v/>
      </c>
      <c r="D24" s="30" t="str">
        <f t="shared" si="7"/>
        <v/>
      </c>
      <c r="E24" s="31" t="e">
        <f t="shared" si="1"/>
        <v>#VALUE!</v>
      </c>
      <c r="F24" s="30" t="e">
        <f t="shared" si="2"/>
        <v>#VALUE!</v>
      </c>
      <c r="G24" s="30" t="str">
        <f t="shared" si="5"/>
        <v/>
      </c>
      <c r="H24" s="30" t="str">
        <f t="shared" si="6"/>
        <v/>
      </c>
      <c r="I24" s="30" t="e">
        <f t="shared" si="3"/>
        <v>#VALUE!</v>
      </c>
      <c r="J24" s="30">
        <f>SUM($H$14:$H24)</f>
        <v>0</v>
      </c>
      <c r="K24" s="25"/>
      <c r="L24" s="25"/>
    </row>
    <row r="25" spans="1:12" x14ac:dyDescent="0.2">
      <c r="A25" s="28" t="str">
        <f>IF(Values_Entered,A24+1,"")</f>
        <v/>
      </c>
      <c r="B25" s="29" t="str">
        <f t="shared" si="0"/>
        <v/>
      </c>
      <c r="C25" s="30" t="str">
        <f t="shared" si="4"/>
        <v/>
      </c>
      <c r="D25" s="30" t="str">
        <f t="shared" si="7"/>
        <v/>
      </c>
      <c r="E25" s="31" t="e">
        <f t="shared" si="1"/>
        <v>#VALUE!</v>
      </c>
      <c r="F25" s="30" t="e">
        <f t="shared" si="2"/>
        <v>#VALUE!</v>
      </c>
      <c r="G25" s="30" t="str">
        <f t="shared" si="5"/>
        <v/>
      </c>
      <c r="H25" s="30" t="str">
        <f t="shared" si="6"/>
        <v/>
      </c>
      <c r="I25" s="30" t="e">
        <f t="shared" si="3"/>
        <v>#VALUE!</v>
      </c>
      <c r="J25" s="30">
        <f>SUM($H$14:$H25)</f>
        <v>0</v>
      </c>
      <c r="K25" s="25"/>
      <c r="L25" s="25"/>
    </row>
    <row r="26" spans="1:12" x14ac:dyDescent="0.2">
      <c r="A26" s="28" t="str">
        <f>IF(Values_Entered,A25+1,"")</f>
        <v/>
      </c>
      <c r="B26" s="29" t="str">
        <f t="shared" si="0"/>
        <v/>
      </c>
      <c r="C26" s="30" t="str">
        <f t="shared" si="4"/>
        <v/>
      </c>
      <c r="D26" s="30" t="str">
        <f t="shared" si="7"/>
        <v/>
      </c>
      <c r="E26" s="31" t="e">
        <f t="shared" si="1"/>
        <v>#VALUE!</v>
      </c>
      <c r="F26" s="30" t="e">
        <f t="shared" si="2"/>
        <v>#VALUE!</v>
      </c>
      <c r="G26" s="30" t="str">
        <f t="shared" si="5"/>
        <v/>
      </c>
      <c r="H26" s="30" t="str">
        <f t="shared" si="6"/>
        <v/>
      </c>
      <c r="I26" s="30" t="e">
        <f t="shared" si="3"/>
        <v>#VALUE!</v>
      </c>
      <c r="J26" s="30">
        <f>SUM($H$14:$H26)</f>
        <v>0</v>
      </c>
      <c r="K26" s="25"/>
      <c r="L26" s="25"/>
    </row>
    <row r="27" spans="1:12" x14ac:dyDescent="0.2">
      <c r="A27" s="28" t="str">
        <f>IF(Values_Entered,A26+1,"")</f>
        <v/>
      </c>
      <c r="B27" s="29" t="str">
        <f t="shared" si="0"/>
        <v/>
      </c>
      <c r="C27" s="30" t="str">
        <f t="shared" si="4"/>
        <v/>
      </c>
      <c r="D27" s="30" t="str">
        <f t="shared" si="7"/>
        <v/>
      </c>
      <c r="E27" s="31" t="e">
        <f t="shared" si="1"/>
        <v>#VALUE!</v>
      </c>
      <c r="F27" s="30" t="e">
        <f t="shared" si="2"/>
        <v>#VALUE!</v>
      </c>
      <c r="G27" s="30" t="str">
        <f t="shared" si="5"/>
        <v/>
      </c>
      <c r="H27" s="30" t="str">
        <f t="shared" si="6"/>
        <v/>
      </c>
      <c r="I27" s="30" t="e">
        <f t="shared" si="3"/>
        <v>#VALUE!</v>
      </c>
      <c r="J27" s="30">
        <f>SUM($H$14:$H27)</f>
        <v>0</v>
      </c>
      <c r="K27" s="25"/>
      <c r="L27" s="25"/>
    </row>
    <row r="28" spans="1:12" x14ac:dyDescent="0.2">
      <c r="A28" s="28" t="str">
        <f>IF(Values_Entered,A27+1,"")</f>
        <v/>
      </c>
      <c r="B28" s="29" t="str">
        <f t="shared" si="0"/>
        <v/>
      </c>
      <c r="C28" s="30" t="str">
        <f t="shared" si="4"/>
        <v/>
      </c>
      <c r="D28" s="30" t="str">
        <f t="shared" si="7"/>
        <v/>
      </c>
      <c r="E28" s="31" t="e">
        <f t="shared" si="1"/>
        <v>#VALUE!</v>
      </c>
      <c r="F28" s="30" t="e">
        <f t="shared" si="2"/>
        <v>#VALUE!</v>
      </c>
      <c r="G28" s="30" t="str">
        <f t="shared" si="5"/>
        <v/>
      </c>
      <c r="H28" s="30" t="str">
        <f t="shared" si="6"/>
        <v/>
      </c>
      <c r="I28" s="30" t="e">
        <f t="shared" si="3"/>
        <v>#VALUE!</v>
      </c>
      <c r="J28" s="30">
        <f>SUM($H$14:$H28)</f>
        <v>0</v>
      </c>
      <c r="K28" s="25"/>
      <c r="L28" s="25"/>
    </row>
    <row r="29" spans="1:12" x14ac:dyDescent="0.2">
      <c r="A29" s="28" t="str">
        <f>IF(Values_Entered,A28+1,"")</f>
        <v/>
      </c>
      <c r="B29" s="29" t="str">
        <f t="shared" si="0"/>
        <v/>
      </c>
      <c r="C29" s="30" t="str">
        <f t="shared" si="4"/>
        <v/>
      </c>
      <c r="D29" s="30" t="str">
        <f t="shared" si="7"/>
        <v/>
      </c>
      <c r="E29" s="31" t="e">
        <f t="shared" si="1"/>
        <v>#VALUE!</v>
      </c>
      <c r="F29" s="30" t="e">
        <f t="shared" si="2"/>
        <v>#VALUE!</v>
      </c>
      <c r="G29" s="30" t="str">
        <f t="shared" si="5"/>
        <v/>
      </c>
      <c r="H29" s="30" t="str">
        <f t="shared" si="6"/>
        <v/>
      </c>
      <c r="I29" s="30" t="e">
        <f t="shared" si="3"/>
        <v>#VALUE!</v>
      </c>
      <c r="J29" s="30">
        <f>SUM($H$14:$H29)</f>
        <v>0</v>
      </c>
      <c r="K29" s="25"/>
      <c r="L29" s="25"/>
    </row>
    <row r="30" spans="1:12" x14ac:dyDescent="0.2">
      <c r="A30" s="28" t="str">
        <f>IF(Values_Entered,A29+1,"")</f>
        <v/>
      </c>
      <c r="B30" s="29" t="str">
        <f t="shared" si="0"/>
        <v/>
      </c>
      <c r="C30" s="30" t="str">
        <f t="shared" si="4"/>
        <v/>
      </c>
      <c r="D30" s="30" t="str">
        <f t="shared" si="7"/>
        <v/>
      </c>
      <c r="E30" s="31" t="e">
        <f t="shared" si="1"/>
        <v>#VALUE!</v>
      </c>
      <c r="F30" s="30" t="e">
        <f t="shared" si="2"/>
        <v>#VALUE!</v>
      </c>
      <c r="G30" s="30" t="str">
        <f t="shared" si="5"/>
        <v/>
      </c>
      <c r="H30" s="30" t="str">
        <f t="shared" si="6"/>
        <v/>
      </c>
      <c r="I30" s="30" t="e">
        <f t="shared" si="3"/>
        <v>#VALUE!</v>
      </c>
      <c r="J30" s="30">
        <f>SUM($H$14:$H30)</f>
        <v>0</v>
      </c>
      <c r="K30" s="25"/>
      <c r="L30" s="25"/>
    </row>
    <row r="31" spans="1:12" x14ac:dyDescent="0.2">
      <c r="A31" s="28" t="str">
        <f>IF(Values_Entered,A30+1,"")</f>
        <v/>
      </c>
      <c r="B31" s="29" t="str">
        <f t="shared" si="0"/>
        <v/>
      </c>
      <c r="C31" s="30" t="str">
        <f t="shared" si="4"/>
        <v/>
      </c>
      <c r="D31" s="30" t="str">
        <f t="shared" si="7"/>
        <v/>
      </c>
      <c r="E31" s="31" t="e">
        <f t="shared" si="1"/>
        <v>#VALUE!</v>
      </c>
      <c r="F31" s="30" t="e">
        <f t="shared" si="2"/>
        <v>#VALUE!</v>
      </c>
      <c r="G31" s="30" t="str">
        <f t="shared" si="5"/>
        <v/>
      </c>
      <c r="H31" s="30" t="str">
        <f t="shared" si="6"/>
        <v/>
      </c>
      <c r="I31" s="30" t="e">
        <f t="shared" si="3"/>
        <v>#VALUE!</v>
      </c>
      <c r="J31" s="30">
        <f>SUM($H$14:$H31)</f>
        <v>0</v>
      </c>
      <c r="K31" s="25"/>
      <c r="L31" s="25"/>
    </row>
    <row r="32" spans="1:12" x14ac:dyDescent="0.2">
      <c r="A32" s="28" t="str">
        <f>IF(Values_Entered,A31+1,"")</f>
        <v/>
      </c>
      <c r="B32" s="29" t="str">
        <f t="shared" si="0"/>
        <v/>
      </c>
      <c r="C32" s="30" t="str">
        <f t="shared" si="4"/>
        <v/>
      </c>
      <c r="D32" s="30" t="str">
        <f t="shared" si="7"/>
        <v/>
      </c>
      <c r="E32" s="31" t="e">
        <f t="shared" si="1"/>
        <v>#VALUE!</v>
      </c>
      <c r="F32" s="30" t="e">
        <f t="shared" si="2"/>
        <v>#VALUE!</v>
      </c>
      <c r="G32" s="30" t="str">
        <f t="shared" si="5"/>
        <v/>
      </c>
      <c r="H32" s="30" t="str">
        <f t="shared" si="6"/>
        <v/>
      </c>
      <c r="I32" s="30" t="e">
        <f t="shared" si="3"/>
        <v>#VALUE!</v>
      </c>
      <c r="J32" s="30">
        <f>SUM($H$14:$H32)</f>
        <v>0</v>
      </c>
      <c r="K32" s="25"/>
      <c r="L32" s="25"/>
    </row>
    <row r="33" spans="1:12" x14ac:dyDescent="0.2">
      <c r="A33" s="28" t="str">
        <f>IF(Values_Entered,A32+1,"")</f>
        <v/>
      </c>
      <c r="B33" s="29" t="str">
        <f t="shared" si="0"/>
        <v/>
      </c>
      <c r="C33" s="30" t="str">
        <f t="shared" si="4"/>
        <v/>
      </c>
      <c r="D33" s="30" t="str">
        <f t="shared" si="7"/>
        <v/>
      </c>
      <c r="E33" s="31" t="e">
        <f t="shared" si="1"/>
        <v>#VALUE!</v>
      </c>
      <c r="F33" s="30" t="e">
        <f t="shared" si="2"/>
        <v>#VALUE!</v>
      </c>
      <c r="G33" s="30" t="str">
        <f t="shared" si="5"/>
        <v/>
      </c>
      <c r="H33" s="30" t="str">
        <f t="shared" si="6"/>
        <v/>
      </c>
      <c r="I33" s="30" t="e">
        <f t="shared" si="3"/>
        <v>#VALUE!</v>
      </c>
      <c r="J33" s="30">
        <f>SUM($H$14:$H33)</f>
        <v>0</v>
      </c>
      <c r="K33" s="25"/>
      <c r="L33" s="25"/>
    </row>
    <row r="34" spans="1:12" x14ac:dyDescent="0.2">
      <c r="A34" s="28" t="str">
        <f>IF(Values_Entered,A33+1,"")</f>
        <v/>
      </c>
      <c r="B34" s="29" t="str">
        <f t="shared" si="0"/>
        <v/>
      </c>
      <c r="C34" s="30" t="str">
        <f t="shared" si="4"/>
        <v/>
      </c>
      <c r="D34" s="30" t="str">
        <f t="shared" si="7"/>
        <v/>
      </c>
      <c r="E34" s="31" t="e">
        <f t="shared" si="1"/>
        <v>#VALUE!</v>
      </c>
      <c r="F34" s="30" t="e">
        <f t="shared" si="2"/>
        <v>#VALUE!</v>
      </c>
      <c r="G34" s="30" t="str">
        <f t="shared" si="5"/>
        <v/>
      </c>
      <c r="H34" s="30" t="str">
        <f t="shared" si="6"/>
        <v/>
      </c>
      <c r="I34" s="30" t="e">
        <f t="shared" si="3"/>
        <v>#VALUE!</v>
      </c>
      <c r="J34" s="30">
        <f>SUM($H$14:$H34)</f>
        <v>0</v>
      </c>
      <c r="K34" s="25"/>
      <c r="L34" s="25"/>
    </row>
    <row r="35" spans="1:12" x14ac:dyDescent="0.2">
      <c r="A35" s="28" t="str">
        <f>IF(Values_Entered,A34+1,"")</f>
        <v/>
      </c>
      <c r="B35" s="29" t="str">
        <f t="shared" si="0"/>
        <v/>
      </c>
      <c r="C35" s="30" t="str">
        <f t="shared" si="4"/>
        <v/>
      </c>
      <c r="D35" s="30" t="str">
        <f t="shared" si="7"/>
        <v/>
      </c>
      <c r="E35" s="31" t="e">
        <f t="shared" si="1"/>
        <v>#VALUE!</v>
      </c>
      <c r="F35" s="30" t="e">
        <f t="shared" si="2"/>
        <v>#VALUE!</v>
      </c>
      <c r="G35" s="30" t="str">
        <f t="shared" si="5"/>
        <v/>
      </c>
      <c r="H35" s="30" t="str">
        <f t="shared" si="6"/>
        <v/>
      </c>
      <c r="I35" s="30" t="e">
        <f t="shared" si="3"/>
        <v>#VALUE!</v>
      </c>
      <c r="J35" s="30">
        <f>SUM($H$14:$H35)</f>
        <v>0</v>
      </c>
      <c r="K35" s="25"/>
      <c r="L35" s="25"/>
    </row>
    <row r="36" spans="1:12" x14ac:dyDescent="0.2">
      <c r="A36" s="28" t="str">
        <f>IF(Values_Entered,A35+1,"")</f>
        <v/>
      </c>
      <c r="B36" s="29" t="str">
        <f t="shared" si="0"/>
        <v/>
      </c>
      <c r="C36" s="30" t="str">
        <f t="shared" si="4"/>
        <v/>
      </c>
      <c r="D36" s="30" t="str">
        <f t="shared" si="7"/>
        <v/>
      </c>
      <c r="E36" s="31" t="e">
        <f t="shared" si="1"/>
        <v>#VALUE!</v>
      </c>
      <c r="F36" s="30" t="e">
        <f t="shared" si="2"/>
        <v>#VALUE!</v>
      </c>
      <c r="G36" s="30" t="str">
        <f t="shared" si="5"/>
        <v/>
      </c>
      <c r="H36" s="30" t="str">
        <f t="shared" si="6"/>
        <v/>
      </c>
      <c r="I36" s="30" t="e">
        <f t="shared" si="3"/>
        <v>#VALUE!</v>
      </c>
      <c r="J36" s="30">
        <f>SUM($H$14:$H36)</f>
        <v>0</v>
      </c>
      <c r="K36" s="25"/>
      <c r="L36" s="25"/>
    </row>
    <row r="37" spans="1:12" x14ac:dyDescent="0.2">
      <c r="A37" s="28" t="str">
        <f>IF(Values_Entered,A36+1,"")</f>
        <v/>
      </c>
      <c r="B37" s="29" t="str">
        <f t="shared" si="0"/>
        <v/>
      </c>
      <c r="C37" s="30" t="str">
        <f t="shared" si="4"/>
        <v/>
      </c>
      <c r="D37" s="30" t="str">
        <f t="shared" si="7"/>
        <v/>
      </c>
      <c r="E37" s="31" t="e">
        <f t="shared" si="1"/>
        <v>#VALUE!</v>
      </c>
      <c r="F37" s="30" t="e">
        <f t="shared" si="2"/>
        <v>#VALUE!</v>
      </c>
      <c r="G37" s="30" t="str">
        <f t="shared" si="5"/>
        <v/>
      </c>
      <c r="H37" s="30" t="str">
        <f t="shared" si="6"/>
        <v/>
      </c>
      <c r="I37" s="30" t="e">
        <f t="shared" si="3"/>
        <v>#VALUE!</v>
      </c>
      <c r="J37" s="30">
        <f>SUM($H$14:$H37)</f>
        <v>0</v>
      </c>
      <c r="K37" s="25"/>
      <c r="L37" s="25"/>
    </row>
    <row r="38" spans="1:12" x14ac:dyDescent="0.2">
      <c r="A38" s="28" t="str">
        <f>IF(Values_Entered,A37+1,"")</f>
        <v/>
      </c>
      <c r="B38" s="29" t="str">
        <f t="shared" si="0"/>
        <v/>
      </c>
      <c r="C38" s="30" t="str">
        <f t="shared" si="4"/>
        <v/>
      </c>
      <c r="D38" s="30" t="str">
        <f t="shared" si="7"/>
        <v/>
      </c>
      <c r="E38" s="31" t="e">
        <f t="shared" si="1"/>
        <v>#VALUE!</v>
      </c>
      <c r="F38" s="30" t="e">
        <f t="shared" si="2"/>
        <v>#VALUE!</v>
      </c>
      <c r="G38" s="30" t="str">
        <f t="shared" si="5"/>
        <v/>
      </c>
      <c r="H38" s="30" t="str">
        <f t="shared" si="6"/>
        <v/>
      </c>
      <c r="I38" s="30" t="e">
        <f t="shared" si="3"/>
        <v>#VALUE!</v>
      </c>
      <c r="J38" s="30">
        <f>SUM($H$14:$H38)</f>
        <v>0</v>
      </c>
      <c r="K38" s="25"/>
      <c r="L38" s="25"/>
    </row>
    <row r="39" spans="1:12" x14ac:dyDescent="0.2">
      <c r="A39" s="28" t="str">
        <f>IF(Values_Entered,A38+1,"")</f>
        <v/>
      </c>
      <c r="B39" s="29" t="str">
        <f t="shared" si="0"/>
        <v/>
      </c>
      <c r="C39" s="30" t="str">
        <f t="shared" si="4"/>
        <v/>
      </c>
      <c r="D39" s="30" t="str">
        <f t="shared" si="7"/>
        <v/>
      </c>
      <c r="E39" s="31" t="e">
        <f t="shared" si="1"/>
        <v>#VALUE!</v>
      </c>
      <c r="F39" s="30" t="e">
        <f t="shared" si="2"/>
        <v>#VALUE!</v>
      </c>
      <c r="G39" s="30" t="str">
        <f t="shared" si="5"/>
        <v/>
      </c>
      <c r="H39" s="30" t="str">
        <f t="shared" si="6"/>
        <v/>
      </c>
      <c r="I39" s="30" t="e">
        <f t="shared" si="3"/>
        <v>#VALUE!</v>
      </c>
      <c r="J39" s="30">
        <f>SUM($H$14:$H39)</f>
        <v>0</v>
      </c>
      <c r="K39" s="25"/>
      <c r="L39" s="25"/>
    </row>
    <row r="40" spans="1:12" x14ac:dyDescent="0.2">
      <c r="A40" s="28" t="str">
        <f>IF(Values_Entered,A39+1,"")</f>
        <v/>
      </c>
      <c r="B40" s="29" t="str">
        <f t="shared" si="0"/>
        <v/>
      </c>
      <c r="C40" s="30" t="str">
        <f t="shared" si="4"/>
        <v/>
      </c>
      <c r="D40" s="30" t="str">
        <f t="shared" si="7"/>
        <v/>
      </c>
      <c r="E40" s="31" t="e">
        <f t="shared" si="1"/>
        <v>#VALUE!</v>
      </c>
      <c r="F40" s="30" t="e">
        <f t="shared" si="2"/>
        <v>#VALUE!</v>
      </c>
      <c r="G40" s="30" t="str">
        <f t="shared" si="5"/>
        <v/>
      </c>
      <c r="H40" s="30" t="str">
        <f t="shared" si="6"/>
        <v/>
      </c>
      <c r="I40" s="30" t="e">
        <f t="shared" si="3"/>
        <v>#VALUE!</v>
      </c>
      <c r="J40" s="30">
        <f>SUM($H$14:$H40)</f>
        <v>0</v>
      </c>
      <c r="K40" s="25"/>
      <c r="L40" s="25"/>
    </row>
    <row r="41" spans="1:12" x14ac:dyDescent="0.2">
      <c r="A41" s="28" t="str">
        <f>IF(Values_Entered,A40+1,"")</f>
        <v/>
      </c>
      <c r="B41" s="29" t="str">
        <f t="shared" si="0"/>
        <v/>
      </c>
      <c r="C41" s="30" t="str">
        <f t="shared" si="4"/>
        <v/>
      </c>
      <c r="D41" s="30" t="str">
        <f t="shared" si="7"/>
        <v/>
      </c>
      <c r="E41" s="31" t="e">
        <f t="shared" si="1"/>
        <v>#VALUE!</v>
      </c>
      <c r="F41" s="30" t="e">
        <f t="shared" si="2"/>
        <v>#VALUE!</v>
      </c>
      <c r="G41" s="30" t="str">
        <f t="shared" si="5"/>
        <v/>
      </c>
      <c r="H41" s="30" t="str">
        <f t="shared" si="6"/>
        <v/>
      </c>
      <c r="I41" s="30" t="e">
        <f t="shared" si="3"/>
        <v>#VALUE!</v>
      </c>
      <c r="J41" s="30">
        <f>SUM($H$14:$H41)</f>
        <v>0</v>
      </c>
      <c r="K41" s="25"/>
      <c r="L41" s="25"/>
    </row>
    <row r="42" spans="1:12" x14ac:dyDescent="0.2">
      <c r="A42" s="28" t="str">
        <f>IF(Values_Entered,A41+1,"")</f>
        <v/>
      </c>
      <c r="B42" s="29" t="str">
        <f t="shared" si="0"/>
        <v/>
      </c>
      <c r="C42" s="30" t="str">
        <f t="shared" si="4"/>
        <v/>
      </c>
      <c r="D42" s="30" t="str">
        <f t="shared" si="7"/>
        <v/>
      </c>
      <c r="E42" s="31" t="e">
        <f t="shared" si="1"/>
        <v>#VALUE!</v>
      </c>
      <c r="F42" s="30" t="e">
        <f t="shared" si="2"/>
        <v>#VALUE!</v>
      </c>
      <c r="G42" s="30" t="str">
        <f t="shared" si="5"/>
        <v/>
      </c>
      <c r="H42" s="30" t="str">
        <f t="shared" si="6"/>
        <v/>
      </c>
      <c r="I42" s="30" t="e">
        <f t="shared" si="3"/>
        <v>#VALUE!</v>
      </c>
      <c r="J42" s="30">
        <f>SUM($H$14:$H42)</f>
        <v>0</v>
      </c>
      <c r="K42" s="25"/>
      <c r="L42" s="25"/>
    </row>
    <row r="43" spans="1:12" x14ac:dyDescent="0.2">
      <c r="A43" s="28" t="str">
        <f>IF(Values_Entered,A42+1,"")</f>
        <v/>
      </c>
      <c r="B43" s="29" t="str">
        <f t="shared" si="0"/>
        <v/>
      </c>
      <c r="C43" s="30" t="str">
        <f t="shared" si="4"/>
        <v/>
      </c>
      <c r="D43" s="30" t="str">
        <f t="shared" si="7"/>
        <v/>
      </c>
      <c r="E43" s="31" t="e">
        <f t="shared" si="1"/>
        <v>#VALUE!</v>
      </c>
      <c r="F43" s="30" t="e">
        <f t="shared" si="2"/>
        <v>#VALUE!</v>
      </c>
      <c r="G43" s="30" t="str">
        <f t="shared" si="5"/>
        <v/>
      </c>
      <c r="H43" s="30" t="str">
        <f t="shared" si="6"/>
        <v/>
      </c>
      <c r="I43" s="30" t="e">
        <f t="shared" si="3"/>
        <v>#VALUE!</v>
      </c>
      <c r="J43" s="30">
        <f>SUM($H$14:$H43)</f>
        <v>0</v>
      </c>
      <c r="K43" s="25"/>
      <c r="L43" s="25"/>
    </row>
    <row r="44" spans="1:12" x14ac:dyDescent="0.2">
      <c r="A44" s="28" t="str">
        <f>IF(Values_Entered,A43+1,"")</f>
        <v/>
      </c>
      <c r="B44" s="29" t="str">
        <f t="shared" si="0"/>
        <v/>
      </c>
      <c r="C44" s="30" t="str">
        <f t="shared" si="4"/>
        <v/>
      </c>
      <c r="D44" s="30" t="str">
        <f t="shared" si="7"/>
        <v/>
      </c>
      <c r="E44" s="31" t="e">
        <f t="shared" si="1"/>
        <v>#VALUE!</v>
      </c>
      <c r="F44" s="30" t="e">
        <f t="shared" si="2"/>
        <v>#VALUE!</v>
      </c>
      <c r="G44" s="30" t="str">
        <f t="shared" si="5"/>
        <v/>
      </c>
      <c r="H44" s="30" t="str">
        <f t="shared" si="6"/>
        <v/>
      </c>
      <c r="I44" s="30" t="e">
        <f t="shared" si="3"/>
        <v>#VALUE!</v>
      </c>
      <c r="J44" s="30">
        <f>SUM($H$14:$H44)</f>
        <v>0</v>
      </c>
      <c r="K44" s="25"/>
      <c r="L44" s="25"/>
    </row>
    <row r="45" spans="1:12" x14ac:dyDescent="0.2">
      <c r="A45" s="28" t="str">
        <f>IF(Values_Entered,A44+1,"")</f>
        <v/>
      </c>
      <c r="B45" s="29" t="str">
        <f t="shared" si="0"/>
        <v/>
      </c>
      <c r="C45" s="30" t="str">
        <f t="shared" si="4"/>
        <v/>
      </c>
      <c r="D45" s="30" t="str">
        <f t="shared" si="7"/>
        <v/>
      </c>
      <c r="E45" s="31" t="e">
        <f t="shared" si="1"/>
        <v>#VALUE!</v>
      </c>
      <c r="F45" s="30" t="e">
        <f t="shared" si="2"/>
        <v>#VALUE!</v>
      </c>
      <c r="G45" s="30" t="str">
        <f t="shared" si="5"/>
        <v/>
      </c>
      <c r="H45" s="30" t="str">
        <f t="shared" si="6"/>
        <v/>
      </c>
      <c r="I45" s="30" t="e">
        <f t="shared" si="3"/>
        <v>#VALUE!</v>
      </c>
      <c r="J45" s="30">
        <f>SUM($H$14:$H45)</f>
        <v>0</v>
      </c>
      <c r="K45" s="25"/>
      <c r="L45" s="25"/>
    </row>
    <row r="46" spans="1:12" x14ac:dyDescent="0.2">
      <c r="A46" s="28" t="str">
        <f>IF(Values_Entered,A45+1,"")</f>
        <v/>
      </c>
      <c r="B46" s="29" t="str">
        <f t="shared" si="0"/>
        <v/>
      </c>
      <c r="C46" s="30" t="str">
        <f t="shared" si="4"/>
        <v/>
      </c>
      <c r="D46" s="30" t="str">
        <f t="shared" si="7"/>
        <v/>
      </c>
      <c r="E46" s="31" t="e">
        <f t="shared" si="1"/>
        <v>#VALUE!</v>
      </c>
      <c r="F46" s="30" t="e">
        <f t="shared" si="2"/>
        <v>#VALUE!</v>
      </c>
      <c r="G46" s="30" t="str">
        <f t="shared" si="5"/>
        <v/>
      </c>
      <c r="H46" s="30" t="str">
        <f t="shared" si="6"/>
        <v/>
      </c>
      <c r="I46" s="30" t="e">
        <f t="shared" si="3"/>
        <v>#VALUE!</v>
      </c>
      <c r="J46" s="30">
        <f>SUM($H$14:$H46)</f>
        <v>0</v>
      </c>
      <c r="K46" s="25"/>
      <c r="L46" s="25"/>
    </row>
    <row r="47" spans="1:12" x14ac:dyDescent="0.2">
      <c r="A47" s="28" t="str">
        <f>IF(Values_Entered,A46+1,"")</f>
        <v/>
      </c>
      <c r="B47" s="29" t="str">
        <f t="shared" si="0"/>
        <v/>
      </c>
      <c r="C47" s="30" t="str">
        <f t="shared" si="4"/>
        <v/>
      </c>
      <c r="D47" s="30" t="str">
        <f t="shared" si="7"/>
        <v/>
      </c>
      <c r="E47" s="31" t="e">
        <f t="shared" si="1"/>
        <v>#VALUE!</v>
      </c>
      <c r="F47" s="30" t="e">
        <f t="shared" si="2"/>
        <v>#VALUE!</v>
      </c>
      <c r="G47" s="30" t="str">
        <f t="shared" si="5"/>
        <v/>
      </c>
      <c r="H47" s="30" t="str">
        <f t="shared" si="6"/>
        <v/>
      </c>
      <c r="I47" s="30" t="e">
        <f t="shared" si="3"/>
        <v>#VALUE!</v>
      </c>
      <c r="J47" s="30">
        <f>SUM($H$14:$H47)</f>
        <v>0</v>
      </c>
      <c r="K47" s="25"/>
      <c r="L47" s="25"/>
    </row>
    <row r="48" spans="1:12" x14ac:dyDescent="0.2">
      <c r="A48" s="28" t="str">
        <f>IF(Values_Entered,A47+1,"")</f>
        <v/>
      </c>
      <c r="B48" s="29" t="str">
        <f t="shared" si="0"/>
        <v/>
      </c>
      <c r="C48" s="30" t="str">
        <f t="shared" si="4"/>
        <v/>
      </c>
      <c r="D48" s="30" t="str">
        <f t="shared" si="7"/>
        <v/>
      </c>
      <c r="E48" s="31" t="e">
        <f t="shared" si="1"/>
        <v>#VALUE!</v>
      </c>
      <c r="F48" s="30" t="e">
        <f t="shared" si="2"/>
        <v>#VALUE!</v>
      </c>
      <c r="G48" s="30" t="str">
        <f t="shared" si="5"/>
        <v/>
      </c>
      <c r="H48" s="30" t="str">
        <f t="shared" si="6"/>
        <v/>
      </c>
      <c r="I48" s="30" t="e">
        <f t="shared" si="3"/>
        <v>#VALUE!</v>
      </c>
      <c r="J48" s="30">
        <f>SUM($H$14:$H48)</f>
        <v>0</v>
      </c>
      <c r="K48" s="25"/>
      <c r="L48" s="25"/>
    </row>
    <row r="49" spans="1:12" x14ac:dyDescent="0.2">
      <c r="A49" s="28" t="str">
        <f>IF(Values_Entered,A48+1,"")</f>
        <v/>
      </c>
      <c r="B49" s="29" t="str">
        <f t="shared" si="0"/>
        <v/>
      </c>
      <c r="C49" s="30" t="str">
        <f t="shared" si="4"/>
        <v/>
      </c>
      <c r="D49" s="30" t="str">
        <f t="shared" si="7"/>
        <v/>
      </c>
      <c r="E49" s="31" t="e">
        <f t="shared" si="1"/>
        <v>#VALUE!</v>
      </c>
      <c r="F49" s="30" t="e">
        <f t="shared" si="2"/>
        <v>#VALUE!</v>
      </c>
      <c r="G49" s="30" t="str">
        <f t="shared" si="5"/>
        <v/>
      </c>
      <c r="H49" s="30" t="str">
        <f t="shared" si="6"/>
        <v/>
      </c>
      <c r="I49" s="30" t="e">
        <f t="shared" si="3"/>
        <v>#VALUE!</v>
      </c>
      <c r="J49" s="30">
        <f>SUM($H$14:$H49)</f>
        <v>0</v>
      </c>
      <c r="K49" s="25"/>
      <c r="L49" s="25"/>
    </row>
    <row r="50" spans="1:12" x14ac:dyDescent="0.2">
      <c r="A50" s="28" t="str">
        <f>IF(Values_Entered,A49+1,"")</f>
        <v/>
      </c>
      <c r="B50" s="29" t="str">
        <f t="shared" si="0"/>
        <v/>
      </c>
      <c r="C50" s="30" t="str">
        <f t="shared" si="4"/>
        <v/>
      </c>
      <c r="D50" s="30" t="str">
        <f t="shared" si="7"/>
        <v/>
      </c>
      <c r="E50" s="31" t="e">
        <f t="shared" si="1"/>
        <v>#VALUE!</v>
      </c>
      <c r="F50" s="30" t="e">
        <f t="shared" si="2"/>
        <v>#VALUE!</v>
      </c>
      <c r="G50" s="30" t="str">
        <f t="shared" si="5"/>
        <v/>
      </c>
      <c r="H50" s="30" t="str">
        <f t="shared" si="6"/>
        <v/>
      </c>
      <c r="I50" s="30" t="e">
        <f t="shared" si="3"/>
        <v>#VALUE!</v>
      </c>
      <c r="J50" s="30">
        <f>SUM($H$14:$H50)</f>
        <v>0</v>
      </c>
      <c r="K50" s="25"/>
      <c r="L50" s="25"/>
    </row>
    <row r="51" spans="1:12" x14ac:dyDescent="0.2">
      <c r="A51" s="28" t="str">
        <f>IF(Values_Entered,A50+1,"")</f>
        <v/>
      </c>
      <c r="B51" s="29" t="str">
        <f t="shared" si="0"/>
        <v/>
      </c>
      <c r="C51" s="30" t="str">
        <f t="shared" si="4"/>
        <v/>
      </c>
      <c r="D51" s="30" t="str">
        <f t="shared" si="7"/>
        <v/>
      </c>
      <c r="E51" s="31" t="e">
        <f t="shared" si="1"/>
        <v>#VALUE!</v>
      </c>
      <c r="F51" s="30" t="e">
        <f t="shared" si="2"/>
        <v>#VALUE!</v>
      </c>
      <c r="G51" s="30" t="str">
        <f t="shared" si="5"/>
        <v/>
      </c>
      <c r="H51" s="30" t="str">
        <f t="shared" si="6"/>
        <v/>
      </c>
      <c r="I51" s="30" t="e">
        <f t="shared" si="3"/>
        <v>#VALUE!</v>
      </c>
      <c r="J51" s="30">
        <f>SUM($H$14:$H51)</f>
        <v>0</v>
      </c>
      <c r="K51" s="25"/>
      <c r="L51" s="25"/>
    </row>
    <row r="52" spans="1:12" x14ac:dyDescent="0.2">
      <c r="A52" s="28" t="str">
        <f>IF(Values_Entered,A51+1,"")</f>
        <v/>
      </c>
      <c r="B52" s="29" t="str">
        <f t="shared" si="0"/>
        <v/>
      </c>
      <c r="C52" s="30" t="str">
        <f t="shared" si="4"/>
        <v/>
      </c>
      <c r="D52" s="30" t="str">
        <f t="shared" si="7"/>
        <v/>
      </c>
      <c r="E52" s="31" t="e">
        <f t="shared" si="1"/>
        <v>#VALUE!</v>
      </c>
      <c r="F52" s="30" t="e">
        <f t="shared" si="2"/>
        <v>#VALUE!</v>
      </c>
      <c r="G52" s="30" t="str">
        <f t="shared" si="5"/>
        <v/>
      </c>
      <c r="H52" s="30" t="str">
        <f t="shared" si="6"/>
        <v/>
      </c>
      <c r="I52" s="30" t="e">
        <f t="shared" si="3"/>
        <v>#VALUE!</v>
      </c>
      <c r="J52" s="30">
        <f>SUM($H$14:$H52)</f>
        <v>0</v>
      </c>
      <c r="K52" s="25"/>
      <c r="L52" s="25"/>
    </row>
    <row r="53" spans="1:12" x14ac:dyDescent="0.2">
      <c r="A53" s="28" t="str">
        <f>IF(Values_Entered,A52+1,"")</f>
        <v/>
      </c>
      <c r="B53" s="29" t="str">
        <f t="shared" si="0"/>
        <v/>
      </c>
      <c r="C53" s="30" t="str">
        <f t="shared" si="4"/>
        <v/>
      </c>
      <c r="D53" s="30" t="str">
        <f t="shared" si="7"/>
        <v/>
      </c>
      <c r="E53" s="31" t="e">
        <f t="shared" si="1"/>
        <v>#VALUE!</v>
      </c>
      <c r="F53" s="30" t="e">
        <f t="shared" si="2"/>
        <v>#VALUE!</v>
      </c>
      <c r="G53" s="30" t="str">
        <f t="shared" si="5"/>
        <v/>
      </c>
      <c r="H53" s="30" t="str">
        <f t="shared" si="6"/>
        <v/>
      </c>
      <c r="I53" s="30" t="e">
        <f t="shared" si="3"/>
        <v>#VALUE!</v>
      </c>
      <c r="J53" s="30">
        <f>SUM($H$14:$H53)</f>
        <v>0</v>
      </c>
      <c r="K53" s="25"/>
      <c r="L53" s="25"/>
    </row>
    <row r="54" spans="1:12" x14ac:dyDescent="0.2">
      <c r="A54" s="28" t="str">
        <f>IF(Values_Entered,A53+1,"")</f>
        <v/>
      </c>
      <c r="B54" s="29" t="str">
        <f t="shared" si="0"/>
        <v/>
      </c>
      <c r="C54" s="30" t="str">
        <f t="shared" si="4"/>
        <v/>
      </c>
      <c r="D54" s="30" t="str">
        <f t="shared" si="7"/>
        <v/>
      </c>
      <c r="E54" s="31" t="e">
        <f t="shared" si="1"/>
        <v>#VALUE!</v>
      </c>
      <c r="F54" s="30" t="e">
        <f t="shared" si="2"/>
        <v>#VALUE!</v>
      </c>
      <c r="G54" s="30" t="str">
        <f t="shared" si="5"/>
        <v/>
      </c>
      <c r="H54" s="30" t="str">
        <f t="shared" si="6"/>
        <v/>
      </c>
      <c r="I54" s="30" t="e">
        <f t="shared" si="3"/>
        <v>#VALUE!</v>
      </c>
      <c r="J54" s="30">
        <f>SUM($H$14:$H54)</f>
        <v>0</v>
      </c>
      <c r="K54" s="25"/>
      <c r="L54" s="25"/>
    </row>
    <row r="55" spans="1:12" x14ac:dyDescent="0.2">
      <c r="A55" s="28" t="str">
        <f>IF(Values_Entered,A54+1,"")</f>
        <v/>
      </c>
      <c r="B55" s="29" t="str">
        <f t="shared" si="0"/>
        <v/>
      </c>
      <c r="C55" s="30" t="str">
        <f t="shared" si="4"/>
        <v/>
      </c>
      <c r="D55" s="30" t="str">
        <f t="shared" si="7"/>
        <v/>
      </c>
      <c r="E55" s="31" t="e">
        <f t="shared" si="1"/>
        <v>#VALUE!</v>
      </c>
      <c r="F55" s="30" t="e">
        <f t="shared" si="2"/>
        <v>#VALUE!</v>
      </c>
      <c r="G55" s="30" t="str">
        <f t="shared" si="5"/>
        <v/>
      </c>
      <c r="H55" s="30" t="str">
        <f t="shared" si="6"/>
        <v/>
      </c>
      <c r="I55" s="30" t="e">
        <f t="shared" si="3"/>
        <v>#VALUE!</v>
      </c>
      <c r="J55" s="30">
        <f>SUM($H$14:$H55)</f>
        <v>0</v>
      </c>
      <c r="K55" s="25"/>
      <c r="L55" s="25"/>
    </row>
    <row r="56" spans="1:12" x14ac:dyDescent="0.2">
      <c r="A56" s="28" t="str">
        <f>IF(Values_Entered,A55+1,"")</f>
        <v/>
      </c>
      <c r="B56" s="29" t="str">
        <f t="shared" si="0"/>
        <v/>
      </c>
      <c r="C56" s="30" t="str">
        <f t="shared" si="4"/>
        <v/>
      </c>
      <c r="D56" s="30" t="str">
        <f t="shared" si="7"/>
        <v/>
      </c>
      <c r="E56" s="31" t="e">
        <f t="shared" si="1"/>
        <v>#VALUE!</v>
      </c>
      <c r="F56" s="30" t="e">
        <f t="shared" si="2"/>
        <v>#VALUE!</v>
      </c>
      <c r="G56" s="30" t="str">
        <f t="shared" si="5"/>
        <v/>
      </c>
      <c r="H56" s="30" t="str">
        <f t="shared" si="6"/>
        <v/>
      </c>
      <c r="I56" s="30" t="e">
        <f t="shared" si="3"/>
        <v>#VALUE!</v>
      </c>
      <c r="J56" s="30">
        <f>SUM($H$14:$H56)</f>
        <v>0</v>
      </c>
      <c r="K56" s="25"/>
      <c r="L56" s="25"/>
    </row>
    <row r="57" spans="1:12" x14ac:dyDescent="0.2">
      <c r="A57" s="28" t="str">
        <f>IF(Values_Entered,A56+1,"")</f>
        <v/>
      </c>
      <c r="B57" s="29" t="str">
        <f t="shared" si="0"/>
        <v/>
      </c>
      <c r="C57" s="30" t="str">
        <f t="shared" si="4"/>
        <v/>
      </c>
      <c r="D57" s="30" t="str">
        <f t="shared" si="7"/>
        <v/>
      </c>
      <c r="E57" s="31" t="e">
        <f t="shared" si="1"/>
        <v>#VALUE!</v>
      </c>
      <c r="F57" s="30" t="e">
        <f t="shared" si="2"/>
        <v>#VALUE!</v>
      </c>
      <c r="G57" s="30" t="str">
        <f t="shared" si="5"/>
        <v/>
      </c>
      <c r="H57" s="30" t="str">
        <f t="shared" si="6"/>
        <v/>
      </c>
      <c r="I57" s="30" t="e">
        <f t="shared" si="3"/>
        <v>#VALUE!</v>
      </c>
      <c r="J57" s="30">
        <f>SUM($H$14:$H57)</f>
        <v>0</v>
      </c>
      <c r="K57" s="25"/>
      <c r="L57" s="25"/>
    </row>
    <row r="58" spans="1:12" x14ac:dyDescent="0.2">
      <c r="A58" s="28" t="str">
        <f>IF(Values_Entered,A57+1,"")</f>
        <v/>
      </c>
      <c r="B58" s="29" t="str">
        <f t="shared" si="0"/>
        <v/>
      </c>
      <c r="C58" s="30" t="str">
        <f t="shared" si="4"/>
        <v/>
      </c>
      <c r="D58" s="30" t="str">
        <f t="shared" si="7"/>
        <v/>
      </c>
      <c r="E58" s="31" t="e">
        <f t="shared" si="1"/>
        <v>#VALUE!</v>
      </c>
      <c r="F58" s="30" t="e">
        <f t="shared" si="2"/>
        <v>#VALUE!</v>
      </c>
      <c r="G58" s="30" t="str">
        <f t="shared" si="5"/>
        <v/>
      </c>
      <c r="H58" s="30" t="str">
        <f t="shared" si="6"/>
        <v/>
      </c>
      <c r="I58" s="30" t="e">
        <f t="shared" si="3"/>
        <v>#VALUE!</v>
      </c>
      <c r="J58" s="30">
        <f>SUM($H$14:$H58)</f>
        <v>0</v>
      </c>
      <c r="K58" s="25"/>
      <c r="L58" s="25"/>
    </row>
    <row r="59" spans="1:12" x14ac:dyDescent="0.2">
      <c r="A59" s="28" t="str">
        <f>IF(Values_Entered,A58+1,"")</f>
        <v/>
      </c>
      <c r="B59" s="29" t="str">
        <f t="shared" si="0"/>
        <v/>
      </c>
      <c r="C59" s="30" t="str">
        <f t="shared" si="4"/>
        <v/>
      </c>
      <c r="D59" s="30" t="str">
        <f t="shared" si="7"/>
        <v/>
      </c>
      <c r="E59" s="31" t="e">
        <f t="shared" si="1"/>
        <v>#VALUE!</v>
      </c>
      <c r="F59" s="30" t="e">
        <f t="shared" si="2"/>
        <v>#VALUE!</v>
      </c>
      <c r="G59" s="30" t="str">
        <f t="shared" si="5"/>
        <v/>
      </c>
      <c r="H59" s="30" t="str">
        <f t="shared" si="6"/>
        <v/>
      </c>
      <c r="I59" s="30" t="e">
        <f t="shared" si="3"/>
        <v>#VALUE!</v>
      </c>
      <c r="J59" s="30">
        <f>SUM($H$14:$H59)</f>
        <v>0</v>
      </c>
      <c r="K59" s="25"/>
      <c r="L59" s="25"/>
    </row>
    <row r="60" spans="1:12" x14ac:dyDescent="0.2">
      <c r="A60" s="28" t="str">
        <f>IF(Values_Entered,A59+1,"")</f>
        <v/>
      </c>
      <c r="B60" s="29" t="str">
        <f t="shared" si="0"/>
        <v/>
      </c>
      <c r="C60" s="30" t="str">
        <f t="shared" si="4"/>
        <v/>
      </c>
      <c r="D60" s="30" t="str">
        <f t="shared" si="7"/>
        <v/>
      </c>
      <c r="E60" s="31" t="e">
        <f t="shared" si="1"/>
        <v>#VALUE!</v>
      </c>
      <c r="F60" s="30" t="e">
        <f t="shared" si="2"/>
        <v>#VALUE!</v>
      </c>
      <c r="G60" s="30" t="str">
        <f t="shared" si="5"/>
        <v/>
      </c>
      <c r="H60" s="30" t="str">
        <f t="shared" si="6"/>
        <v/>
      </c>
      <c r="I60" s="30" t="e">
        <f t="shared" si="3"/>
        <v>#VALUE!</v>
      </c>
      <c r="J60" s="30">
        <f>SUM($H$14:$H60)</f>
        <v>0</v>
      </c>
      <c r="K60" s="25"/>
      <c r="L60" s="25"/>
    </row>
    <row r="61" spans="1:12" x14ac:dyDescent="0.2">
      <c r="A61" s="28" t="str">
        <f>IF(Values_Entered,A60+1,"")</f>
        <v/>
      </c>
      <c r="B61" s="29" t="str">
        <f t="shared" si="0"/>
        <v/>
      </c>
      <c r="C61" s="30" t="str">
        <f t="shared" si="4"/>
        <v/>
      </c>
      <c r="D61" s="30" t="str">
        <f t="shared" si="7"/>
        <v/>
      </c>
      <c r="E61" s="31" t="e">
        <f t="shared" si="1"/>
        <v>#VALUE!</v>
      </c>
      <c r="F61" s="30" t="e">
        <f t="shared" si="2"/>
        <v>#VALUE!</v>
      </c>
      <c r="G61" s="30" t="str">
        <f t="shared" si="5"/>
        <v/>
      </c>
      <c r="H61" s="30" t="str">
        <f t="shared" si="6"/>
        <v/>
      </c>
      <c r="I61" s="30" t="e">
        <f t="shared" si="3"/>
        <v>#VALUE!</v>
      </c>
      <c r="J61" s="30">
        <f>SUM($H$14:$H61)</f>
        <v>0</v>
      </c>
      <c r="K61" s="25"/>
      <c r="L61" s="25"/>
    </row>
    <row r="62" spans="1:12" x14ac:dyDescent="0.2">
      <c r="A62" s="28" t="str">
        <f>IF(Values_Entered,A61+1,"")</f>
        <v/>
      </c>
      <c r="B62" s="29" t="str">
        <f t="shared" si="0"/>
        <v/>
      </c>
      <c r="C62" s="30" t="str">
        <f t="shared" si="4"/>
        <v/>
      </c>
      <c r="D62" s="30" t="str">
        <f t="shared" si="7"/>
        <v/>
      </c>
      <c r="E62" s="31" t="e">
        <f t="shared" si="1"/>
        <v>#VALUE!</v>
      </c>
      <c r="F62" s="30" t="e">
        <f t="shared" si="2"/>
        <v>#VALUE!</v>
      </c>
      <c r="G62" s="30" t="str">
        <f t="shared" si="5"/>
        <v/>
      </c>
      <c r="H62" s="30" t="str">
        <f t="shared" si="6"/>
        <v/>
      </c>
      <c r="I62" s="30" t="e">
        <f t="shared" si="3"/>
        <v>#VALUE!</v>
      </c>
      <c r="J62" s="30">
        <f>SUM($H$14:$H62)</f>
        <v>0</v>
      </c>
      <c r="K62" s="25"/>
      <c r="L62" s="25"/>
    </row>
    <row r="63" spans="1:12" x14ac:dyDescent="0.2">
      <c r="A63" s="28" t="str">
        <f>IF(Values_Entered,A62+1,"")</f>
        <v/>
      </c>
      <c r="B63" s="29" t="str">
        <f t="shared" si="0"/>
        <v/>
      </c>
      <c r="C63" s="30" t="str">
        <f t="shared" si="4"/>
        <v/>
      </c>
      <c r="D63" s="30" t="str">
        <f t="shared" si="7"/>
        <v/>
      </c>
      <c r="E63" s="31" t="e">
        <f t="shared" si="1"/>
        <v>#VALUE!</v>
      </c>
      <c r="F63" s="30" t="e">
        <f t="shared" si="2"/>
        <v>#VALUE!</v>
      </c>
      <c r="G63" s="30" t="str">
        <f t="shared" si="5"/>
        <v/>
      </c>
      <c r="H63" s="30" t="str">
        <f t="shared" si="6"/>
        <v/>
      </c>
      <c r="I63" s="30" t="e">
        <f t="shared" si="3"/>
        <v>#VALUE!</v>
      </c>
      <c r="J63" s="30">
        <f>SUM($H$14:$H63)</f>
        <v>0</v>
      </c>
      <c r="K63" s="25"/>
      <c r="L63" s="25"/>
    </row>
    <row r="64" spans="1:12" x14ac:dyDescent="0.2">
      <c r="A64" s="28" t="str">
        <f>IF(Values_Entered,A63+1,"")</f>
        <v/>
      </c>
      <c r="B64" s="29" t="str">
        <f t="shared" si="0"/>
        <v/>
      </c>
      <c r="C64" s="30" t="str">
        <f t="shared" si="4"/>
        <v/>
      </c>
      <c r="D64" s="30" t="str">
        <f t="shared" si="7"/>
        <v/>
      </c>
      <c r="E64" s="31" t="e">
        <f t="shared" si="1"/>
        <v>#VALUE!</v>
      </c>
      <c r="F64" s="30" t="e">
        <f t="shared" si="2"/>
        <v>#VALUE!</v>
      </c>
      <c r="G64" s="30" t="str">
        <f t="shared" si="5"/>
        <v/>
      </c>
      <c r="H64" s="30" t="str">
        <f t="shared" si="6"/>
        <v/>
      </c>
      <c r="I64" s="30" t="e">
        <f t="shared" si="3"/>
        <v>#VALUE!</v>
      </c>
      <c r="J64" s="30">
        <f>SUM($H$14:$H64)</f>
        <v>0</v>
      </c>
      <c r="K64" s="25"/>
      <c r="L64" s="25"/>
    </row>
    <row r="65" spans="1:12" x14ac:dyDescent="0.2">
      <c r="A65" s="28" t="str">
        <f>IF(Values_Entered,A64+1,"")</f>
        <v/>
      </c>
      <c r="B65" s="29" t="str">
        <f t="shared" si="0"/>
        <v/>
      </c>
      <c r="C65" s="30" t="str">
        <f t="shared" si="4"/>
        <v/>
      </c>
      <c r="D65" s="30" t="str">
        <f t="shared" si="7"/>
        <v/>
      </c>
      <c r="E65" s="31" t="e">
        <f t="shared" si="1"/>
        <v>#VALUE!</v>
      </c>
      <c r="F65" s="30" t="e">
        <f t="shared" si="2"/>
        <v>#VALUE!</v>
      </c>
      <c r="G65" s="30" t="str">
        <f t="shared" si="5"/>
        <v/>
      </c>
      <c r="H65" s="30" t="str">
        <f t="shared" si="6"/>
        <v/>
      </c>
      <c r="I65" s="30" t="e">
        <f t="shared" si="3"/>
        <v>#VALUE!</v>
      </c>
      <c r="J65" s="30">
        <f>SUM($H$14:$H65)</f>
        <v>0</v>
      </c>
      <c r="K65" s="25"/>
      <c r="L65" s="25"/>
    </row>
    <row r="66" spans="1:12" x14ac:dyDescent="0.2">
      <c r="A66" s="28" t="str">
        <f>IF(Values_Entered,A65+1,"")</f>
        <v/>
      </c>
      <c r="B66" s="29" t="str">
        <f t="shared" si="0"/>
        <v/>
      </c>
      <c r="C66" s="30" t="str">
        <f t="shared" si="4"/>
        <v/>
      </c>
      <c r="D66" s="30" t="str">
        <f t="shared" si="7"/>
        <v/>
      </c>
      <c r="E66" s="31" t="e">
        <f t="shared" si="1"/>
        <v>#VALUE!</v>
      </c>
      <c r="F66" s="30" t="e">
        <f t="shared" si="2"/>
        <v>#VALUE!</v>
      </c>
      <c r="G66" s="30" t="str">
        <f t="shared" si="5"/>
        <v/>
      </c>
      <c r="H66" s="30" t="str">
        <f t="shared" si="6"/>
        <v/>
      </c>
      <c r="I66" s="30" t="e">
        <f t="shared" si="3"/>
        <v>#VALUE!</v>
      </c>
      <c r="J66" s="30">
        <f>SUM($H$14:$H66)</f>
        <v>0</v>
      </c>
      <c r="K66" s="25"/>
      <c r="L66" s="25"/>
    </row>
    <row r="67" spans="1:12" x14ac:dyDescent="0.2">
      <c r="A67" s="28" t="str">
        <f>IF(Values_Entered,A66+1,"")</f>
        <v/>
      </c>
      <c r="B67" s="29" t="str">
        <f t="shared" si="0"/>
        <v/>
      </c>
      <c r="C67" s="30" t="str">
        <f t="shared" si="4"/>
        <v/>
      </c>
      <c r="D67" s="30" t="str">
        <f t="shared" si="7"/>
        <v/>
      </c>
      <c r="E67" s="31" t="e">
        <f t="shared" si="1"/>
        <v>#VALUE!</v>
      </c>
      <c r="F67" s="30" t="e">
        <f t="shared" si="2"/>
        <v>#VALUE!</v>
      </c>
      <c r="G67" s="30" t="str">
        <f t="shared" si="5"/>
        <v/>
      </c>
      <c r="H67" s="30" t="str">
        <f t="shared" si="6"/>
        <v/>
      </c>
      <c r="I67" s="30" t="e">
        <f t="shared" si="3"/>
        <v>#VALUE!</v>
      </c>
      <c r="J67" s="30">
        <f>SUM($H$14:$H67)</f>
        <v>0</v>
      </c>
      <c r="K67" s="25"/>
      <c r="L67" s="25"/>
    </row>
    <row r="68" spans="1:12" x14ac:dyDescent="0.2">
      <c r="A68" s="28" t="str">
        <f>IF(Values_Entered,A67+1,"")</f>
        <v/>
      </c>
      <c r="B68" s="29" t="str">
        <f t="shared" si="0"/>
        <v/>
      </c>
      <c r="C68" s="30" t="str">
        <f t="shared" si="4"/>
        <v/>
      </c>
      <c r="D68" s="30" t="str">
        <f t="shared" si="7"/>
        <v/>
      </c>
      <c r="E68" s="31" t="e">
        <f t="shared" si="1"/>
        <v>#VALUE!</v>
      </c>
      <c r="F68" s="30" t="e">
        <f t="shared" si="2"/>
        <v>#VALUE!</v>
      </c>
      <c r="G68" s="30" t="str">
        <f t="shared" si="5"/>
        <v/>
      </c>
      <c r="H68" s="30" t="str">
        <f t="shared" si="6"/>
        <v/>
      </c>
      <c r="I68" s="30" t="e">
        <f t="shared" si="3"/>
        <v>#VALUE!</v>
      </c>
      <c r="J68" s="30">
        <f>SUM($H$14:$H68)</f>
        <v>0</v>
      </c>
      <c r="K68" s="25"/>
      <c r="L68" s="25"/>
    </row>
    <row r="69" spans="1:12" x14ac:dyDescent="0.2">
      <c r="A69" s="28" t="str">
        <f>IF(Values_Entered,A68+1,"")</f>
        <v/>
      </c>
      <c r="B69" s="29" t="str">
        <f t="shared" si="0"/>
        <v/>
      </c>
      <c r="C69" s="30" t="str">
        <f t="shared" si="4"/>
        <v/>
      </c>
      <c r="D69" s="30" t="str">
        <f t="shared" si="7"/>
        <v/>
      </c>
      <c r="E69" s="31" t="e">
        <f t="shared" si="1"/>
        <v>#VALUE!</v>
      </c>
      <c r="F69" s="30" t="e">
        <f t="shared" si="2"/>
        <v>#VALUE!</v>
      </c>
      <c r="G69" s="30" t="str">
        <f t="shared" si="5"/>
        <v/>
      </c>
      <c r="H69" s="30" t="str">
        <f t="shared" si="6"/>
        <v/>
      </c>
      <c r="I69" s="30" t="e">
        <f t="shared" si="3"/>
        <v>#VALUE!</v>
      </c>
      <c r="J69" s="30">
        <f>SUM($H$14:$H69)</f>
        <v>0</v>
      </c>
      <c r="K69" s="25"/>
      <c r="L69" s="25"/>
    </row>
    <row r="70" spans="1:12" x14ac:dyDescent="0.2">
      <c r="A70" s="28" t="str">
        <f>IF(Values_Entered,A69+1,"")</f>
        <v/>
      </c>
      <c r="B70" s="29" t="str">
        <f t="shared" si="0"/>
        <v/>
      </c>
      <c r="C70" s="30" t="str">
        <f t="shared" si="4"/>
        <v/>
      </c>
      <c r="D70" s="30" t="str">
        <f t="shared" si="7"/>
        <v/>
      </c>
      <c r="E70" s="31" t="e">
        <f t="shared" si="1"/>
        <v>#VALUE!</v>
      </c>
      <c r="F70" s="30" t="e">
        <f t="shared" si="2"/>
        <v>#VALUE!</v>
      </c>
      <c r="G70" s="30" t="str">
        <f t="shared" si="5"/>
        <v/>
      </c>
      <c r="H70" s="30" t="str">
        <f t="shared" si="6"/>
        <v/>
      </c>
      <c r="I70" s="30" t="e">
        <f t="shared" si="3"/>
        <v>#VALUE!</v>
      </c>
      <c r="J70" s="30">
        <f>SUM($H$14:$H70)</f>
        <v>0</v>
      </c>
      <c r="K70" s="25"/>
      <c r="L70" s="25"/>
    </row>
    <row r="71" spans="1:12" x14ac:dyDescent="0.2">
      <c r="A71" s="28" t="str">
        <f>IF(Values_Entered,A70+1,"")</f>
        <v/>
      </c>
      <c r="B71" s="29" t="str">
        <f t="shared" si="0"/>
        <v/>
      </c>
      <c r="C71" s="30" t="str">
        <f t="shared" si="4"/>
        <v/>
      </c>
      <c r="D71" s="30" t="str">
        <f t="shared" si="7"/>
        <v/>
      </c>
      <c r="E71" s="31" t="e">
        <f t="shared" si="1"/>
        <v>#VALUE!</v>
      </c>
      <c r="F71" s="30" t="e">
        <f t="shared" si="2"/>
        <v>#VALUE!</v>
      </c>
      <c r="G71" s="30" t="str">
        <f t="shared" si="5"/>
        <v/>
      </c>
      <c r="H71" s="30" t="str">
        <f t="shared" si="6"/>
        <v/>
      </c>
      <c r="I71" s="30" t="e">
        <f t="shared" si="3"/>
        <v>#VALUE!</v>
      </c>
      <c r="J71" s="30">
        <f>SUM($H$14:$H71)</f>
        <v>0</v>
      </c>
      <c r="K71" s="25"/>
      <c r="L71" s="25"/>
    </row>
    <row r="72" spans="1:12" x14ac:dyDescent="0.2">
      <c r="A72" s="28" t="str">
        <f>IF(Values_Entered,A71+1,"")</f>
        <v/>
      </c>
      <c r="B72" s="29" t="str">
        <f t="shared" si="0"/>
        <v/>
      </c>
      <c r="C72" s="30" t="str">
        <f t="shared" si="4"/>
        <v/>
      </c>
      <c r="D72" s="30" t="str">
        <f t="shared" si="7"/>
        <v/>
      </c>
      <c r="E72" s="31" t="e">
        <f t="shared" si="1"/>
        <v>#VALUE!</v>
      </c>
      <c r="F72" s="30" t="e">
        <f t="shared" si="2"/>
        <v>#VALUE!</v>
      </c>
      <c r="G72" s="30" t="str">
        <f t="shared" si="5"/>
        <v/>
      </c>
      <c r="H72" s="30" t="str">
        <f t="shared" si="6"/>
        <v/>
      </c>
      <c r="I72" s="30" t="e">
        <f t="shared" si="3"/>
        <v>#VALUE!</v>
      </c>
      <c r="J72" s="30">
        <f>SUM($H$14:$H72)</f>
        <v>0</v>
      </c>
      <c r="K72" s="25"/>
      <c r="L72" s="25"/>
    </row>
    <row r="73" spans="1:12" x14ac:dyDescent="0.2">
      <c r="A73" s="28" t="str">
        <f>IF(Values_Entered,A72+1,"")</f>
        <v/>
      </c>
      <c r="B73" s="29" t="str">
        <f t="shared" si="0"/>
        <v/>
      </c>
      <c r="C73" s="30" t="str">
        <f t="shared" si="4"/>
        <v/>
      </c>
      <c r="D73" s="30" t="str">
        <f t="shared" si="7"/>
        <v/>
      </c>
      <c r="E73" s="31" t="e">
        <f t="shared" si="1"/>
        <v>#VALUE!</v>
      </c>
      <c r="F73" s="30" t="e">
        <f t="shared" si="2"/>
        <v>#VALUE!</v>
      </c>
      <c r="G73" s="30" t="str">
        <f t="shared" si="5"/>
        <v/>
      </c>
      <c r="H73" s="30" t="str">
        <f t="shared" si="6"/>
        <v/>
      </c>
      <c r="I73" s="30" t="e">
        <f t="shared" si="3"/>
        <v>#VALUE!</v>
      </c>
      <c r="J73" s="30">
        <f>SUM($H$14:$H73)</f>
        <v>0</v>
      </c>
      <c r="K73" s="25"/>
      <c r="L73" s="25"/>
    </row>
    <row r="74" spans="1:12" x14ac:dyDescent="0.2">
      <c r="A74" s="28" t="str">
        <f>IF(Values_Entered,A73+1,"")</f>
        <v/>
      </c>
      <c r="B74" s="29" t="str">
        <f t="shared" si="0"/>
        <v/>
      </c>
      <c r="C74" s="30" t="str">
        <f t="shared" si="4"/>
        <v/>
      </c>
      <c r="D74" s="30" t="str">
        <f t="shared" si="7"/>
        <v/>
      </c>
      <c r="E74" s="31" t="e">
        <f t="shared" si="1"/>
        <v>#VALUE!</v>
      </c>
      <c r="F74" s="30" t="e">
        <f t="shared" si="2"/>
        <v>#VALUE!</v>
      </c>
      <c r="G74" s="30" t="str">
        <f t="shared" si="5"/>
        <v/>
      </c>
      <c r="H74" s="30" t="str">
        <f t="shared" si="6"/>
        <v/>
      </c>
      <c r="I74" s="30" t="e">
        <f t="shared" si="3"/>
        <v>#VALUE!</v>
      </c>
      <c r="J74" s="30">
        <f>SUM($H$14:$H74)</f>
        <v>0</v>
      </c>
      <c r="K74" s="25"/>
      <c r="L74" s="25"/>
    </row>
    <row r="75" spans="1:12" x14ac:dyDescent="0.2">
      <c r="A75" s="28" t="str">
        <f>IF(Values_Entered,A74+1,"")</f>
        <v/>
      </c>
      <c r="B75" s="29" t="str">
        <f t="shared" si="0"/>
        <v/>
      </c>
      <c r="C75" s="30" t="str">
        <f t="shared" si="4"/>
        <v/>
      </c>
      <c r="D75" s="30" t="str">
        <f t="shared" si="7"/>
        <v/>
      </c>
      <c r="E75" s="31" t="e">
        <f t="shared" si="1"/>
        <v>#VALUE!</v>
      </c>
      <c r="F75" s="30" t="e">
        <f t="shared" si="2"/>
        <v>#VALUE!</v>
      </c>
      <c r="G75" s="30" t="str">
        <f t="shared" si="5"/>
        <v/>
      </c>
      <c r="H75" s="30" t="str">
        <f t="shared" si="6"/>
        <v/>
      </c>
      <c r="I75" s="30" t="e">
        <f t="shared" si="3"/>
        <v>#VALUE!</v>
      </c>
      <c r="J75" s="30">
        <f>SUM($H$14:$H75)</f>
        <v>0</v>
      </c>
      <c r="K75" s="25"/>
      <c r="L75" s="25"/>
    </row>
    <row r="76" spans="1:12" x14ac:dyDescent="0.2">
      <c r="A76" s="28" t="str">
        <f>IF(Values_Entered,A75+1,"")</f>
        <v/>
      </c>
      <c r="B76" s="29" t="str">
        <f t="shared" si="0"/>
        <v/>
      </c>
      <c r="C76" s="30" t="str">
        <f t="shared" si="4"/>
        <v/>
      </c>
      <c r="D76" s="30" t="str">
        <f t="shared" si="7"/>
        <v/>
      </c>
      <c r="E76" s="31" t="e">
        <f t="shared" si="1"/>
        <v>#VALUE!</v>
      </c>
      <c r="F76" s="30" t="e">
        <f t="shared" si="2"/>
        <v>#VALUE!</v>
      </c>
      <c r="G76" s="30" t="str">
        <f t="shared" si="5"/>
        <v/>
      </c>
      <c r="H76" s="30" t="str">
        <f t="shared" si="6"/>
        <v/>
      </c>
      <c r="I76" s="30" t="e">
        <f t="shared" si="3"/>
        <v>#VALUE!</v>
      </c>
      <c r="J76" s="30">
        <f>SUM($H$14:$H76)</f>
        <v>0</v>
      </c>
      <c r="K76" s="25"/>
      <c r="L76" s="25"/>
    </row>
    <row r="77" spans="1:12" x14ac:dyDescent="0.2">
      <c r="A77" s="28" t="str">
        <f>IF(Values_Entered,A76+1,"")</f>
        <v/>
      </c>
      <c r="B77" s="29" t="str">
        <f t="shared" si="0"/>
        <v/>
      </c>
      <c r="C77" s="30" t="str">
        <f t="shared" si="4"/>
        <v/>
      </c>
      <c r="D77" s="30" t="str">
        <f t="shared" si="7"/>
        <v/>
      </c>
      <c r="E77" s="31" t="e">
        <f t="shared" si="1"/>
        <v>#VALUE!</v>
      </c>
      <c r="F77" s="30" t="e">
        <f t="shared" si="2"/>
        <v>#VALUE!</v>
      </c>
      <c r="G77" s="30" t="str">
        <f t="shared" si="5"/>
        <v/>
      </c>
      <c r="H77" s="30" t="str">
        <f t="shared" si="6"/>
        <v/>
      </c>
      <c r="I77" s="30" t="e">
        <f t="shared" si="3"/>
        <v>#VALUE!</v>
      </c>
      <c r="J77" s="30">
        <f>SUM($H$14:$H77)</f>
        <v>0</v>
      </c>
      <c r="K77" s="25"/>
      <c r="L77" s="25"/>
    </row>
    <row r="78" spans="1:12" x14ac:dyDescent="0.2">
      <c r="A78" s="28" t="str">
        <f>IF(Values_Entered,A77+1,"")</f>
        <v/>
      </c>
      <c r="B78" s="29" t="str">
        <f t="shared" ref="B78:B141" si="8">IF(Pay_Num&lt;&gt;"",DATE(YEAR(Loan_Start),MONTH(Loan_Start)+(Pay_Num)*12/Num_Pmt_Per_Year,DAY(Loan_Start)),"")</f>
        <v/>
      </c>
      <c r="C78" s="30" t="str">
        <f t="shared" si="4"/>
        <v/>
      </c>
      <c r="D78" s="30" t="str">
        <f t="shared" si="7"/>
        <v/>
      </c>
      <c r="E78" s="31" t="e">
        <f t="shared" ref="E78:E141" si="9">IF(AND(Pay_Num&lt;&gt;"",Sched_Pay+Scheduled_Extra_Payments&lt;Beg_Bal),Scheduled_Extra_Payments,IF(AND(Pay_Num&lt;&gt;"",Beg_Bal-Sched_Pay&gt;0),Beg_Bal-Sched_Pay,IF(Pay_Num&lt;&gt;"",0,"")))</f>
        <v>#VALUE!</v>
      </c>
      <c r="F78" s="30" t="e">
        <f t="shared" ref="F78:F141" si="10">IF(AND(Pay_Num&lt;&gt;"",Sched_Pay+Extra_Pay&lt;Beg_Bal),Sched_Pay+Extra_Pay,IF(Pay_Num&lt;&gt;"",Beg_Bal,""))</f>
        <v>#VALUE!</v>
      </c>
      <c r="G78" s="30" t="str">
        <f t="shared" si="5"/>
        <v/>
      </c>
      <c r="H78" s="30" t="str">
        <f t="shared" si="6"/>
        <v/>
      </c>
      <c r="I78" s="30" t="e">
        <f t="shared" ref="I78:I141" si="11">IF(AND(Pay_Num&lt;&gt;"",Sched_Pay+Extra_Pay&lt;Beg_Bal),Beg_Bal-Princ,IF(Pay_Num&lt;&gt;"",0,""))</f>
        <v>#VALUE!</v>
      </c>
      <c r="J78" s="30">
        <f>SUM($H$14:$H78)</f>
        <v>0</v>
      </c>
      <c r="K78" s="25"/>
      <c r="L78" s="25"/>
    </row>
    <row r="79" spans="1:12" x14ac:dyDescent="0.2">
      <c r="A79" s="28" t="str">
        <f>IF(Values_Entered,A78+1,"")</f>
        <v/>
      </c>
      <c r="B79" s="29" t="str">
        <f t="shared" si="8"/>
        <v/>
      </c>
      <c r="C79" s="30" t="str">
        <f t="shared" ref="C79:C142" si="12">IF(Pay_Num&lt;&gt;"",I78,"")</f>
        <v/>
      </c>
      <c r="D79" s="30" t="str">
        <f t="shared" si="7"/>
        <v/>
      </c>
      <c r="E79" s="31" t="e">
        <f t="shared" si="9"/>
        <v>#VALUE!</v>
      </c>
      <c r="F79" s="30" t="e">
        <f t="shared" si="10"/>
        <v>#VALUE!</v>
      </c>
      <c r="G79" s="30" t="str">
        <f t="shared" ref="G79:G142" si="13">IF(Pay_Num&lt;&gt;"",Total_Pay-Int,"")</f>
        <v/>
      </c>
      <c r="H79" s="30" t="str">
        <f t="shared" ref="H79:H142" si="14">IF(Pay_Num&lt;&gt;"",Beg_Bal*Interest_Rate/Num_Pmt_Per_Year,"")</f>
        <v/>
      </c>
      <c r="I79" s="30" t="e">
        <f t="shared" si="11"/>
        <v>#VALUE!</v>
      </c>
      <c r="J79" s="30">
        <f>SUM($H$14:$H79)</f>
        <v>0</v>
      </c>
      <c r="K79" s="25"/>
      <c r="L79" s="25"/>
    </row>
    <row r="80" spans="1:12" x14ac:dyDescent="0.2">
      <c r="A80" s="28" t="str">
        <f>IF(Values_Entered,A79+1,"")</f>
        <v/>
      </c>
      <c r="B80" s="29" t="str">
        <f t="shared" si="8"/>
        <v/>
      </c>
      <c r="C80" s="30" t="str">
        <f t="shared" si="12"/>
        <v/>
      </c>
      <c r="D80" s="30" t="str">
        <f t="shared" ref="D80:D143" si="15">IF(Pay_Num&lt;&gt;"",Scheduled_Monthly_Payment,"")</f>
        <v/>
      </c>
      <c r="E80" s="31" t="e">
        <f t="shared" si="9"/>
        <v>#VALUE!</v>
      </c>
      <c r="F80" s="30" t="e">
        <f t="shared" si="10"/>
        <v>#VALUE!</v>
      </c>
      <c r="G80" s="30" t="str">
        <f t="shared" si="13"/>
        <v/>
      </c>
      <c r="H80" s="30" t="str">
        <f t="shared" si="14"/>
        <v/>
      </c>
      <c r="I80" s="30" t="e">
        <f t="shared" si="11"/>
        <v>#VALUE!</v>
      </c>
      <c r="J80" s="30">
        <f>SUM($H$14:$H80)</f>
        <v>0</v>
      </c>
      <c r="K80" s="25"/>
      <c r="L80" s="25"/>
    </row>
    <row r="81" spans="1:12" x14ac:dyDescent="0.2">
      <c r="A81" s="28" t="str">
        <f>IF(Values_Entered,A80+1,"")</f>
        <v/>
      </c>
      <c r="B81" s="29" t="str">
        <f t="shared" si="8"/>
        <v/>
      </c>
      <c r="C81" s="30" t="str">
        <f t="shared" si="12"/>
        <v/>
      </c>
      <c r="D81" s="30" t="str">
        <f t="shared" si="15"/>
        <v/>
      </c>
      <c r="E81" s="31" t="e">
        <f t="shared" si="9"/>
        <v>#VALUE!</v>
      </c>
      <c r="F81" s="30" t="e">
        <f t="shared" si="10"/>
        <v>#VALUE!</v>
      </c>
      <c r="G81" s="30" t="str">
        <f t="shared" si="13"/>
        <v/>
      </c>
      <c r="H81" s="30" t="str">
        <f t="shared" si="14"/>
        <v/>
      </c>
      <c r="I81" s="30" t="e">
        <f t="shared" si="11"/>
        <v>#VALUE!</v>
      </c>
      <c r="J81" s="30">
        <f>SUM($H$14:$H81)</f>
        <v>0</v>
      </c>
      <c r="K81" s="25"/>
      <c r="L81" s="25"/>
    </row>
    <row r="82" spans="1:12" x14ac:dyDescent="0.2">
      <c r="A82" s="28" t="str">
        <f>IF(Values_Entered,A81+1,"")</f>
        <v/>
      </c>
      <c r="B82" s="29" t="str">
        <f t="shared" si="8"/>
        <v/>
      </c>
      <c r="C82" s="30" t="str">
        <f t="shared" si="12"/>
        <v/>
      </c>
      <c r="D82" s="30" t="str">
        <f t="shared" si="15"/>
        <v/>
      </c>
      <c r="E82" s="31" t="e">
        <f t="shared" si="9"/>
        <v>#VALUE!</v>
      </c>
      <c r="F82" s="30" t="e">
        <f t="shared" si="10"/>
        <v>#VALUE!</v>
      </c>
      <c r="G82" s="30" t="str">
        <f t="shared" si="13"/>
        <v/>
      </c>
      <c r="H82" s="30" t="str">
        <f t="shared" si="14"/>
        <v/>
      </c>
      <c r="I82" s="30" t="e">
        <f t="shared" si="11"/>
        <v>#VALUE!</v>
      </c>
      <c r="J82" s="30">
        <f>SUM($H$14:$H82)</f>
        <v>0</v>
      </c>
      <c r="K82" s="25"/>
      <c r="L82" s="25"/>
    </row>
    <row r="83" spans="1:12" x14ac:dyDescent="0.2">
      <c r="A83" s="28" t="str">
        <f>IF(Values_Entered,A82+1,"")</f>
        <v/>
      </c>
      <c r="B83" s="29" t="str">
        <f t="shared" si="8"/>
        <v/>
      </c>
      <c r="C83" s="30" t="str">
        <f t="shared" si="12"/>
        <v/>
      </c>
      <c r="D83" s="30" t="str">
        <f t="shared" si="15"/>
        <v/>
      </c>
      <c r="E83" s="31" t="e">
        <f t="shared" si="9"/>
        <v>#VALUE!</v>
      </c>
      <c r="F83" s="30" t="e">
        <f t="shared" si="10"/>
        <v>#VALUE!</v>
      </c>
      <c r="G83" s="30" t="str">
        <f t="shared" si="13"/>
        <v/>
      </c>
      <c r="H83" s="30" t="str">
        <f t="shared" si="14"/>
        <v/>
      </c>
      <c r="I83" s="30" t="e">
        <f t="shared" si="11"/>
        <v>#VALUE!</v>
      </c>
      <c r="J83" s="30">
        <f>SUM($H$14:$H83)</f>
        <v>0</v>
      </c>
      <c r="K83" s="25"/>
      <c r="L83" s="25"/>
    </row>
    <row r="84" spans="1:12" x14ac:dyDescent="0.2">
      <c r="A84" s="28" t="str">
        <f>IF(Values_Entered,A83+1,"")</f>
        <v/>
      </c>
      <c r="B84" s="29" t="str">
        <f t="shared" si="8"/>
        <v/>
      </c>
      <c r="C84" s="30" t="str">
        <f t="shared" si="12"/>
        <v/>
      </c>
      <c r="D84" s="30" t="str">
        <f t="shared" si="15"/>
        <v/>
      </c>
      <c r="E84" s="31" t="e">
        <f t="shared" si="9"/>
        <v>#VALUE!</v>
      </c>
      <c r="F84" s="30" t="e">
        <f t="shared" si="10"/>
        <v>#VALUE!</v>
      </c>
      <c r="G84" s="30" t="str">
        <f t="shared" si="13"/>
        <v/>
      </c>
      <c r="H84" s="30" t="str">
        <f t="shared" si="14"/>
        <v/>
      </c>
      <c r="I84" s="30" t="e">
        <f t="shared" si="11"/>
        <v>#VALUE!</v>
      </c>
      <c r="J84" s="30">
        <f>SUM($H$14:$H84)</f>
        <v>0</v>
      </c>
      <c r="K84" s="25"/>
      <c r="L84" s="25"/>
    </row>
    <row r="85" spans="1:12" x14ac:dyDescent="0.2">
      <c r="A85" s="28" t="str">
        <f>IF(Values_Entered,A84+1,"")</f>
        <v/>
      </c>
      <c r="B85" s="29" t="str">
        <f t="shared" si="8"/>
        <v/>
      </c>
      <c r="C85" s="30" t="str">
        <f t="shared" si="12"/>
        <v/>
      </c>
      <c r="D85" s="30" t="str">
        <f t="shared" si="15"/>
        <v/>
      </c>
      <c r="E85" s="31" t="e">
        <f t="shared" si="9"/>
        <v>#VALUE!</v>
      </c>
      <c r="F85" s="30" t="e">
        <f t="shared" si="10"/>
        <v>#VALUE!</v>
      </c>
      <c r="G85" s="30" t="str">
        <f t="shared" si="13"/>
        <v/>
      </c>
      <c r="H85" s="30" t="str">
        <f t="shared" si="14"/>
        <v/>
      </c>
      <c r="I85" s="30" t="e">
        <f t="shared" si="11"/>
        <v>#VALUE!</v>
      </c>
      <c r="J85" s="30">
        <f>SUM($H$14:$H85)</f>
        <v>0</v>
      </c>
      <c r="K85" s="25"/>
      <c r="L85" s="25"/>
    </row>
    <row r="86" spans="1:12" x14ac:dyDescent="0.2">
      <c r="A86" s="28" t="str">
        <f>IF(Values_Entered,A85+1,"")</f>
        <v/>
      </c>
      <c r="B86" s="29" t="str">
        <f t="shared" si="8"/>
        <v/>
      </c>
      <c r="C86" s="30" t="str">
        <f t="shared" si="12"/>
        <v/>
      </c>
      <c r="D86" s="30" t="str">
        <f t="shared" si="15"/>
        <v/>
      </c>
      <c r="E86" s="31" t="e">
        <f t="shared" si="9"/>
        <v>#VALUE!</v>
      </c>
      <c r="F86" s="30" t="e">
        <f t="shared" si="10"/>
        <v>#VALUE!</v>
      </c>
      <c r="G86" s="30" t="str">
        <f t="shared" si="13"/>
        <v/>
      </c>
      <c r="H86" s="30" t="str">
        <f t="shared" si="14"/>
        <v/>
      </c>
      <c r="I86" s="30" t="e">
        <f t="shared" si="11"/>
        <v>#VALUE!</v>
      </c>
      <c r="J86" s="30">
        <f>SUM($H$14:$H86)</f>
        <v>0</v>
      </c>
      <c r="K86" s="25"/>
      <c r="L86" s="25"/>
    </row>
    <row r="87" spans="1:12" x14ac:dyDescent="0.2">
      <c r="A87" s="28" t="str">
        <f>IF(Values_Entered,A86+1,"")</f>
        <v/>
      </c>
      <c r="B87" s="29" t="str">
        <f t="shared" si="8"/>
        <v/>
      </c>
      <c r="C87" s="30" t="str">
        <f t="shared" si="12"/>
        <v/>
      </c>
      <c r="D87" s="30" t="str">
        <f t="shared" si="15"/>
        <v/>
      </c>
      <c r="E87" s="31" t="e">
        <f t="shared" si="9"/>
        <v>#VALUE!</v>
      </c>
      <c r="F87" s="30" t="e">
        <f t="shared" si="10"/>
        <v>#VALUE!</v>
      </c>
      <c r="G87" s="30" t="str">
        <f t="shared" si="13"/>
        <v/>
      </c>
      <c r="H87" s="30" t="str">
        <f t="shared" si="14"/>
        <v/>
      </c>
      <c r="I87" s="30" t="e">
        <f t="shared" si="11"/>
        <v>#VALUE!</v>
      </c>
      <c r="J87" s="30">
        <f>SUM($H$14:$H87)</f>
        <v>0</v>
      </c>
      <c r="K87" s="25"/>
      <c r="L87" s="25"/>
    </row>
    <row r="88" spans="1:12" x14ac:dyDescent="0.2">
      <c r="A88" s="28" t="str">
        <f>IF(Values_Entered,A87+1,"")</f>
        <v/>
      </c>
      <c r="B88" s="29" t="str">
        <f t="shared" si="8"/>
        <v/>
      </c>
      <c r="C88" s="30" t="str">
        <f t="shared" si="12"/>
        <v/>
      </c>
      <c r="D88" s="30" t="str">
        <f t="shared" si="15"/>
        <v/>
      </c>
      <c r="E88" s="31" t="e">
        <f t="shared" si="9"/>
        <v>#VALUE!</v>
      </c>
      <c r="F88" s="30" t="e">
        <f t="shared" si="10"/>
        <v>#VALUE!</v>
      </c>
      <c r="G88" s="30" t="str">
        <f t="shared" si="13"/>
        <v/>
      </c>
      <c r="H88" s="30" t="str">
        <f t="shared" si="14"/>
        <v/>
      </c>
      <c r="I88" s="30" t="e">
        <f t="shared" si="11"/>
        <v>#VALUE!</v>
      </c>
      <c r="J88" s="30">
        <f>SUM($H$14:$H88)</f>
        <v>0</v>
      </c>
      <c r="K88" s="25"/>
      <c r="L88" s="25"/>
    </row>
    <row r="89" spans="1:12" x14ac:dyDescent="0.2">
      <c r="A89" s="28" t="str">
        <f>IF(Values_Entered,A88+1,"")</f>
        <v/>
      </c>
      <c r="B89" s="29" t="str">
        <f t="shared" si="8"/>
        <v/>
      </c>
      <c r="C89" s="30" t="str">
        <f t="shared" si="12"/>
        <v/>
      </c>
      <c r="D89" s="30" t="str">
        <f t="shared" si="15"/>
        <v/>
      </c>
      <c r="E89" s="31" t="e">
        <f t="shared" si="9"/>
        <v>#VALUE!</v>
      </c>
      <c r="F89" s="30" t="e">
        <f t="shared" si="10"/>
        <v>#VALUE!</v>
      </c>
      <c r="G89" s="30" t="str">
        <f t="shared" si="13"/>
        <v/>
      </c>
      <c r="H89" s="30" t="str">
        <f t="shared" si="14"/>
        <v/>
      </c>
      <c r="I89" s="30" t="e">
        <f t="shared" si="11"/>
        <v>#VALUE!</v>
      </c>
      <c r="J89" s="30">
        <f>SUM($H$14:$H89)</f>
        <v>0</v>
      </c>
      <c r="K89" s="25"/>
      <c r="L89" s="25"/>
    </row>
    <row r="90" spans="1:12" x14ac:dyDescent="0.2">
      <c r="A90" s="28" t="str">
        <f>IF(Values_Entered,A89+1,"")</f>
        <v/>
      </c>
      <c r="B90" s="29" t="str">
        <f t="shared" si="8"/>
        <v/>
      </c>
      <c r="C90" s="30" t="str">
        <f t="shared" si="12"/>
        <v/>
      </c>
      <c r="D90" s="30" t="str">
        <f t="shared" si="15"/>
        <v/>
      </c>
      <c r="E90" s="31" t="e">
        <f t="shared" si="9"/>
        <v>#VALUE!</v>
      </c>
      <c r="F90" s="30" t="e">
        <f t="shared" si="10"/>
        <v>#VALUE!</v>
      </c>
      <c r="G90" s="30" t="str">
        <f t="shared" si="13"/>
        <v/>
      </c>
      <c r="H90" s="30" t="str">
        <f t="shared" si="14"/>
        <v/>
      </c>
      <c r="I90" s="30" t="e">
        <f t="shared" si="11"/>
        <v>#VALUE!</v>
      </c>
      <c r="J90" s="30">
        <f>SUM($H$14:$H90)</f>
        <v>0</v>
      </c>
      <c r="K90" s="25"/>
      <c r="L90" s="25"/>
    </row>
    <row r="91" spans="1:12" x14ac:dyDescent="0.2">
      <c r="A91" s="28" t="str">
        <f>IF(Values_Entered,A90+1,"")</f>
        <v/>
      </c>
      <c r="B91" s="29" t="str">
        <f t="shared" si="8"/>
        <v/>
      </c>
      <c r="C91" s="30" t="str">
        <f t="shared" si="12"/>
        <v/>
      </c>
      <c r="D91" s="30" t="str">
        <f t="shared" si="15"/>
        <v/>
      </c>
      <c r="E91" s="31" t="e">
        <f t="shared" si="9"/>
        <v>#VALUE!</v>
      </c>
      <c r="F91" s="30" t="e">
        <f t="shared" si="10"/>
        <v>#VALUE!</v>
      </c>
      <c r="G91" s="30" t="str">
        <f t="shared" si="13"/>
        <v/>
      </c>
      <c r="H91" s="30" t="str">
        <f t="shared" si="14"/>
        <v/>
      </c>
      <c r="I91" s="30" t="e">
        <f t="shared" si="11"/>
        <v>#VALUE!</v>
      </c>
      <c r="J91" s="30">
        <f>SUM($H$14:$H91)</f>
        <v>0</v>
      </c>
      <c r="K91" s="25"/>
      <c r="L91" s="25"/>
    </row>
    <row r="92" spans="1:12" x14ac:dyDescent="0.2">
      <c r="A92" s="28" t="str">
        <f>IF(Values_Entered,A91+1,"")</f>
        <v/>
      </c>
      <c r="B92" s="29" t="str">
        <f t="shared" si="8"/>
        <v/>
      </c>
      <c r="C92" s="30" t="str">
        <f t="shared" si="12"/>
        <v/>
      </c>
      <c r="D92" s="30" t="str">
        <f t="shared" si="15"/>
        <v/>
      </c>
      <c r="E92" s="31" t="e">
        <f t="shared" si="9"/>
        <v>#VALUE!</v>
      </c>
      <c r="F92" s="30" t="e">
        <f t="shared" si="10"/>
        <v>#VALUE!</v>
      </c>
      <c r="G92" s="30" t="str">
        <f t="shared" si="13"/>
        <v/>
      </c>
      <c r="H92" s="30" t="str">
        <f t="shared" si="14"/>
        <v/>
      </c>
      <c r="I92" s="30" t="e">
        <f t="shared" si="11"/>
        <v>#VALUE!</v>
      </c>
      <c r="J92" s="30">
        <f>SUM($H$14:$H92)</f>
        <v>0</v>
      </c>
      <c r="K92" s="25"/>
      <c r="L92" s="25"/>
    </row>
    <row r="93" spans="1:12" x14ac:dyDescent="0.2">
      <c r="A93" s="28" t="str">
        <f>IF(Values_Entered,A92+1,"")</f>
        <v/>
      </c>
      <c r="B93" s="29" t="str">
        <f t="shared" si="8"/>
        <v/>
      </c>
      <c r="C93" s="30" t="str">
        <f t="shared" si="12"/>
        <v/>
      </c>
      <c r="D93" s="30" t="str">
        <f t="shared" si="15"/>
        <v/>
      </c>
      <c r="E93" s="31" t="e">
        <f t="shared" si="9"/>
        <v>#VALUE!</v>
      </c>
      <c r="F93" s="30" t="e">
        <f t="shared" si="10"/>
        <v>#VALUE!</v>
      </c>
      <c r="G93" s="30" t="str">
        <f t="shared" si="13"/>
        <v/>
      </c>
      <c r="H93" s="30" t="str">
        <f t="shared" si="14"/>
        <v/>
      </c>
      <c r="I93" s="30" t="e">
        <f t="shared" si="11"/>
        <v>#VALUE!</v>
      </c>
      <c r="J93" s="30">
        <f>SUM($H$14:$H93)</f>
        <v>0</v>
      </c>
      <c r="K93" s="25"/>
      <c r="L93" s="25"/>
    </row>
    <row r="94" spans="1:12" x14ac:dyDescent="0.2">
      <c r="A94" s="28" t="str">
        <f>IF(Values_Entered,A93+1,"")</f>
        <v/>
      </c>
      <c r="B94" s="29" t="str">
        <f t="shared" si="8"/>
        <v/>
      </c>
      <c r="C94" s="30" t="str">
        <f t="shared" si="12"/>
        <v/>
      </c>
      <c r="D94" s="30" t="str">
        <f t="shared" si="15"/>
        <v/>
      </c>
      <c r="E94" s="31" t="e">
        <f t="shared" si="9"/>
        <v>#VALUE!</v>
      </c>
      <c r="F94" s="30" t="e">
        <f t="shared" si="10"/>
        <v>#VALUE!</v>
      </c>
      <c r="G94" s="30" t="str">
        <f t="shared" si="13"/>
        <v/>
      </c>
      <c r="H94" s="30" t="str">
        <f t="shared" si="14"/>
        <v/>
      </c>
      <c r="I94" s="30" t="e">
        <f t="shared" si="11"/>
        <v>#VALUE!</v>
      </c>
      <c r="J94" s="30">
        <f>SUM($H$14:$H94)</f>
        <v>0</v>
      </c>
      <c r="K94" s="25"/>
      <c r="L94" s="25"/>
    </row>
    <row r="95" spans="1:12" x14ac:dyDescent="0.2">
      <c r="A95" s="28" t="str">
        <f>IF(Values_Entered,A94+1,"")</f>
        <v/>
      </c>
      <c r="B95" s="29" t="str">
        <f t="shared" si="8"/>
        <v/>
      </c>
      <c r="C95" s="30" t="str">
        <f t="shared" si="12"/>
        <v/>
      </c>
      <c r="D95" s="30" t="str">
        <f t="shared" si="15"/>
        <v/>
      </c>
      <c r="E95" s="31" t="e">
        <f t="shared" si="9"/>
        <v>#VALUE!</v>
      </c>
      <c r="F95" s="30" t="e">
        <f t="shared" si="10"/>
        <v>#VALUE!</v>
      </c>
      <c r="G95" s="30" t="str">
        <f t="shared" si="13"/>
        <v/>
      </c>
      <c r="H95" s="30" t="str">
        <f t="shared" si="14"/>
        <v/>
      </c>
      <c r="I95" s="30" t="e">
        <f t="shared" si="11"/>
        <v>#VALUE!</v>
      </c>
      <c r="J95" s="30">
        <f>SUM($H$14:$H95)</f>
        <v>0</v>
      </c>
      <c r="K95" s="25"/>
      <c r="L95" s="25"/>
    </row>
    <row r="96" spans="1:12" x14ac:dyDescent="0.2">
      <c r="A96" s="28" t="str">
        <f>IF(Values_Entered,A95+1,"")</f>
        <v/>
      </c>
      <c r="B96" s="29" t="str">
        <f t="shared" si="8"/>
        <v/>
      </c>
      <c r="C96" s="30" t="str">
        <f t="shared" si="12"/>
        <v/>
      </c>
      <c r="D96" s="30" t="str">
        <f t="shared" si="15"/>
        <v/>
      </c>
      <c r="E96" s="31" t="e">
        <f t="shared" si="9"/>
        <v>#VALUE!</v>
      </c>
      <c r="F96" s="30" t="e">
        <f t="shared" si="10"/>
        <v>#VALUE!</v>
      </c>
      <c r="G96" s="30" t="str">
        <f t="shared" si="13"/>
        <v/>
      </c>
      <c r="H96" s="30" t="str">
        <f t="shared" si="14"/>
        <v/>
      </c>
      <c r="I96" s="30" t="e">
        <f t="shared" si="11"/>
        <v>#VALUE!</v>
      </c>
      <c r="J96" s="30">
        <f>SUM($H$14:$H96)</f>
        <v>0</v>
      </c>
      <c r="K96" s="25"/>
      <c r="L96" s="25"/>
    </row>
    <row r="97" spans="1:12" x14ac:dyDescent="0.2">
      <c r="A97" s="28" t="str">
        <f>IF(Values_Entered,A96+1,"")</f>
        <v/>
      </c>
      <c r="B97" s="29" t="str">
        <f t="shared" si="8"/>
        <v/>
      </c>
      <c r="C97" s="30" t="str">
        <f t="shared" si="12"/>
        <v/>
      </c>
      <c r="D97" s="30" t="str">
        <f t="shared" si="15"/>
        <v/>
      </c>
      <c r="E97" s="31" t="e">
        <f t="shared" si="9"/>
        <v>#VALUE!</v>
      </c>
      <c r="F97" s="30" t="e">
        <f t="shared" si="10"/>
        <v>#VALUE!</v>
      </c>
      <c r="G97" s="30" t="str">
        <f t="shared" si="13"/>
        <v/>
      </c>
      <c r="H97" s="30" t="str">
        <f t="shared" si="14"/>
        <v/>
      </c>
      <c r="I97" s="30" t="e">
        <f t="shared" si="11"/>
        <v>#VALUE!</v>
      </c>
      <c r="J97" s="30">
        <f>SUM($H$14:$H97)</f>
        <v>0</v>
      </c>
      <c r="K97" s="25"/>
      <c r="L97" s="25"/>
    </row>
    <row r="98" spans="1:12" x14ac:dyDescent="0.2">
      <c r="A98" s="28" t="str">
        <f>IF(Values_Entered,A97+1,"")</f>
        <v/>
      </c>
      <c r="B98" s="29" t="str">
        <f t="shared" si="8"/>
        <v/>
      </c>
      <c r="C98" s="30" t="str">
        <f t="shared" si="12"/>
        <v/>
      </c>
      <c r="D98" s="30" t="str">
        <f t="shared" si="15"/>
        <v/>
      </c>
      <c r="E98" s="31" t="e">
        <f t="shared" si="9"/>
        <v>#VALUE!</v>
      </c>
      <c r="F98" s="30" t="e">
        <f t="shared" si="10"/>
        <v>#VALUE!</v>
      </c>
      <c r="G98" s="30" t="str">
        <f t="shared" si="13"/>
        <v/>
      </c>
      <c r="H98" s="30" t="str">
        <f t="shared" si="14"/>
        <v/>
      </c>
      <c r="I98" s="30" t="e">
        <f t="shared" si="11"/>
        <v>#VALUE!</v>
      </c>
      <c r="J98" s="30">
        <f>SUM($H$14:$H98)</f>
        <v>0</v>
      </c>
      <c r="K98" s="25"/>
      <c r="L98" s="25"/>
    </row>
    <row r="99" spans="1:12" x14ac:dyDescent="0.2">
      <c r="A99" s="28" t="str">
        <f>IF(Values_Entered,A98+1,"")</f>
        <v/>
      </c>
      <c r="B99" s="29" t="str">
        <f t="shared" si="8"/>
        <v/>
      </c>
      <c r="C99" s="30" t="str">
        <f t="shared" si="12"/>
        <v/>
      </c>
      <c r="D99" s="30" t="str">
        <f t="shared" si="15"/>
        <v/>
      </c>
      <c r="E99" s="31" t="e">
        <f t="shared" si="9"/>
        <v>#VALUE!</v>
      </c>
      <c r="F99" s="30" t="e">
        <f t="shared" si="10"/>
        <v>#VALUE!</v>
      </c>
      <c r="G99" s="30" t="str">
        <f t="shared" si="13"/>
        <v/>
      </c>
      <c r="H99" s="30" t="str">
        <f t="shared" si="14"/>
        <v/>
      </c>
      <c r="I99" s="30" t="e">
        <f t="shared" si="11"/>
        <v>#VALUE!</v>
      </c>
      <c r="J99" s="30">
        <f>SUM($H$14:$H99)</f>
        <v>0</v>
      </c>
      <c r="K99" s="25"/>
      <c r="L99" s="25"/>
    </row>
    <row r="100" spans="1:12" x14ac:dyDescent="0.2">
      <c r="A100" s="28" t="str">
        <f>IF(Values_Entered,A99+1,"")</f>
        <v/>
      </c>
      <c r="B100" s="29" t="str">
        <f t="shared" si="8"/>
        <v/>
      </c>
      <c r="C100" s="30" t="str">
        <f t="shared" si="12"/>
        <v/>
      </c>
      <c r="D100" s="30" t="str">
        <f t="shared" si="15"/>
        <v/>
      </c>
      <c r="E100" s="31" t="e">
        <f t="shared" si="9"/>
        <v>#VALUE!</v>
      </c>
      <c r="F100" s="30" t="e">
        <f t="shared" si="10"/>
        <v>#VALUE!</v>
      </c>
      <c r="G100" s="30" t="str">
        <f t="shared" si="13"/>
        <v/>
      </c>
      <c r="H100" s="30" t="str">
        <f t="shared" si="14"/>
        <v/>
      </c>
      <c r="I100" s="30" t="e">
        <f t="shared" si="11"/>
        <v>#VALUE!</v>
      </c>
      <c r="J100" s="30">
        <f>SUM($H$14:$H100)</f>
        <v>0</v>
      </c>
      <c r="K100" s="25"/>
      <c r="L100" s="25"/>
    </row>
    <row r="101" spans="1:12" x14ac:dyDescent="0.2">
      <c r="A101" s="28" t="str">
        <f>IF(Values_Entered,A100+1,"")</f>
        <v/>
      </c>
      <c r="B101" s="29" t="str">
        <f t="shared" si="8"/>
        <v/>
      </c>
      <c r="C101" s="30" t="str">
        <f t="shared" si="12"/>
        <v/>
      </c>
      <c r="D101" s="30" t="str">
        <f t="shared" si="15"/>
        <v/>
      </c>
      <c r="E101" s="31" t="e">
        <f t="shared" si="9"/>
        <v>#VALUE!</v>
      </c>
      <c r="F101" s="30" t="e">
        <f t="shared" si="10"/>
        <v>#VALUE!</v>
      </c>
      <c r="G101" s="30" t="str">
        <f t="shared" si="13"/>
        <v/>
      </c>
      <c r="H101" s="30" t="str">
        <f t="shared" si="14"/>
        <v/>
      </c>
      <c r="I101" s="30" t="e">
        <f t="shared" si="11"/>
        <v>#VALUE!</v>
      </c>
      <c r="J101" s="30">
        <f>SUM($H$14:$H101)</f>
        <v>0</v>
      </c>
      <c r="K101" s="25"/>
      <c r="L101" s="25"/>
    </row>
    <row r="102" spans="1:12" x14ac:dyDescent="0.2">
      <c r="A102" s="28" t="str">
        <f>IF(Values_Entered,A101+1,"")</f>
        <v/>
      </c>
      <c r="B102" s="29" t="str">
        <f t="shared" si="8"/>
        <v/>
      </c>
      <c r="C102" s="30" t="str">
        <f t="shared" si="12"/>
        <v/>
      </c>
      <c r="D102" s="30" t="str">
        <f t="shared" si="15"/>
        <v/>
      </c>
      <c r="E102" s="31" t="e">
        <f t="shared" si="9"/>
        <v>#VALUE!</v>
      </c>
      <c r="F102" s="30" t="e">
        <f t="shared" si="10"/>
        <v>#VALUE!</v>
      </c>
      <c r="G102" s="30" t="str">
        <f t="shared" si="13"/>
        <v/>
      </c>
      <c r="H102" s="30" t="str">
        <f t="shared" si="14"/>
        <v/>
      </c>
      <c r="I102" s="30" t="e">
        <f t="shared" si="11"/>
        <v>#VALUE!</v>
      </c>
      <c r="J102" s="30">
        <f>SUM($H$14:$H102)</f>
        <v>0</v>
      </c>
      <c r="K102" s="25"/>
      <c r="L102" s="25"/>
    </row>
    <row r="103" spans="1:12" x14ac:dyDescent="0.2">
      <c r="A103" s="28" t="str">
        <f>IF(Values_Entered,A102+1,"")</f>
        <v/>
      </c>
      <c r="B103" s="29" t="str">
        <f t="shared" si="8"/>
        <v/>
      </c>
      <c r="C103" s="30" t="str">
        <f t="shared" si="12"/>
        <v/>
      </c>
      <c r="D103" s="30" t="str">
        <f t="shared" si="15"/>
        <v/>
      </c>
      <c r="E103" s="31" t="e">
        <f t="shared" si="9"/>
        <v>#VALUE!</v>
      </c>
      <c r="F103" s="30" t="e">
        <f t="shared" si="10"/>
        <v>#VALUE!</v>
      </c>
      <c r="G103" s="30" t="str">
        <f t="shared" si="13"/>
        <v/>
      </c>
      <c r="H103" s="30" t="str">
        <f t="shared" si="14"/>
        <v/>
      </c>
      <c r="I103" s="30" t="e">
        <f t="shared" si="11"/>
        <v>#VALUE!</v>
      </c>
      <c r="J103" s="30">
        <f>SUM($H$14:$H103)</f>
        <v>0</v>
      </c>
      <c r="K103" s="25"/>
      <c r="L103" s="25"/>
    </row>
    <row r="104" spans="1:12" x14ac:dyDescent="0.2">
      <c r="A104" s="28" t="str">
        <f>IF(Values_Entered,A103+1,"")</f>
        <v/>
      </c>
      <c r="B104" s="29" t="str">
        <f t="shared" si="8"/>
        <v/>
      </c>
      <c r="C104" s="30" t="str">
        <f t="shared" si="12"/>
        <v/>
      </c>
      <c r="D104" s="30" t="str">
        <f t="shared" si="15"/>
        <v/>
      </c>
      <c r="E104" s="31" t="e">
        <f t="shared" si="9"/>
        <v>#VALUE!</v>
      </c>
      <c r="F104" s="30" t="e">
        <f t="shared" si="10"/>
        <v>#VALUE!</v>
      </c>
      <c r="G104" s="30" t="str">
        <f t="shared" si="13"/>
        <v/>
      </c>
      <c r="H104" s="30" t="str">
        <f t="shared" si="14"/>
        <v/>
      </c>
      <c r="I104" s="30" t="e">
        <f t="shared" si="11"/>
        <v>#VALUE!</v>
      </c>
      <c r="J104" s="30">
        <f>SUM($H$14:$H104)</f>
        <v>0</v>
      </c>
      <c r="K104" s="25"/>
      <c r="L104" s="25"/>
    </row>
    <row r="105" spans="1:12" x14ac:dyDescent="0.2">
      <c r="A105" s="28" t="str">
        <f>IF(Values_Entered,A104+1,"")</f>
        <v/>
      </c>
      <c r="B105" s="29" t="str">
        <f t="shared" si="8"/>
        <v/>
      </c>
      <c r="C105" s="30" t="str">
        <f t="shared" si="12"/>
        <v/>
      </c>
      <c r="D105" s="30" t="str">
        <f t="shared" si="15"/>
        <v/>
      </c>
      <c r="E105" s="31" t="e">
        <f t="shared" si="9"/>
        <v>#VALUE!</v>
      </c>
      <c r="F105" s="30" t="e">
        <f t="shared" si="10"/>
        <v>#VALUE!</v>
      </c>
      <c r="G105" s="30" t="str">
        <f t="shared" si="13"/>
        <v/>
      </c>
      <c r="H105" s="30" t="str">
        <f t="shared" si="14"/>
        <v/>
      </c>
      <c r="I105" s="30" t="e">
        <f t="shared" si="11"/>
        <v>#VALUE!</v>
      </c>
      <c r="J105" s="30">
        <f>SUM($H$14:$H105)</f>
        <v>0</v>
      </c>
      <c r="K105" s="25"/>
      <c r="L105" s="25"/>
    </row>
    <row r="106" spans="1:12" x14ac:dyDescent="0.2">
      <c r="A106" s="28" t="str">
        <f>IF(Values_Entered,A105+1,"")</f>
        <v/>
      </c>
      <c r="B106" s="29" t="str">
        <f t="shared" si="8"/>
        <v/>
      </c>
      <c r="C106" s="30" t="str">
        <f t="shared" si="12"/>
        <v/>
      </c>
      <c r="D106" s="30" t="str">
        <f t="shared" si="15"/>
        <v/>
      </c>
      <c r="E106" s="31" t="e">
        <f t="shared" si="9"/>
        <v>#VALUE!</v>
      </c>
      <c r="F106" s="30" t="e">
        <f t="shared" si="10"/>
        <v>#VALUE!</v>
      </c>
      <c r="G106" s="30" t="str">
        <f t="shared" si="13"/>
        <v/>
      </c>
      <c r="H106" s="30" t="str">
        <f t="shared" si="14"/>
        <v/>
      </c>
      <c r="I106" s="30" t="e">
        <f t="shared" si="11"/>
        <v>#VALUE!</v>
      </c>
      <c r="J106" s="30">
        <f>SUM($H$14:$H106)</f>
        <v>0</v>
      </c>
      <c r="K106" s="25"/>
      <c r="L106" s="25"/>
    </row>
    <row r="107" spans="1:12" x14ac:dyDescent="0.2">
      <c r="A107" s="28" t="str">
        <f>IF(Values_Entered,A106+1,"")</f>
        <v/>
      </c>
      <c r="B107" s="29" t="str">
        <f t="shared" si="8"/>
        <v/>
      </c>
      <c r="C107" s="30" t="str">
        <f t="shared" si="12"/>
        <v/>
      </c>
      <c r="D107" s="30" t="str">
        <f t="shared" si="15"/>
        <v/>
      </c>
      <c r="E107" s="31" t="e">
        <f t="shared" si="9"/>
        <v>#VALUE!</v>
      </c>
      <c r="F107" s="30" t="e">
        <f t="shared" si="10"/>
        <v>#VALUE!</v>
      </c>
      <c r="G107" s="30" t="str">
        <f t="shared" si="13"/>
        <v/>
      </c>
      <c r="H107" s="30" t="str">
        <f t="shared" si="14"/>
        <v/>
      </c>
      <c r="I107" s="30" t="e">
        <f t="shared" si="11"/>
        <v>#VALUE!</v>
      </c>
      <c r="J107" s="30">
        <f>SUM($H$14:$H107)</f>
        <v>0</v>
      </c>
      <c r="K107" s="25"/>
      <c r="L107" s="25"/>
    </row>
    <row r="108" spans="1:12" x14ac:dyDescent="0.2">
      <c r="A108" s="28" t="str">
        <f>IF(Values_Entered,A107+1,"")</f>
        <v/>
      </c>
      <c r="B108" s="29" t="str">
        <f t="shared" si="8"/>
        <v/>
      </c>
      <c r="C108" s="30" t="str">
        <f t="shared" si="12"/>
        <v/>
      </c>
      <c r="D108" s="30" t="str">
        <f t="shared" si="15"/>
        <v/>
      </c>
      <c r="E108" s="31" t="e">
        <f t="shared" si="9"/>
        <v>#VALUE!</v>
      </c>
      <c r="F108" s="30" t="e">
        <f t="shared" si="10"/>
        <v>#VALUE!</v>
      </c>
      <c r="G108" s="30" t="str">
        <f t="shared" si="13"/>
        <v/>
      </c>
      <c r="H108" s="30" t="str">
        <f t="shared" si="14"/>
        <v/>
      </c>
      <c r="I108" s="30" t="e">
        <f t="shared" si="11"/>
        <v>#VALUE!</v>
      </c>
      <c r="J108" s="30">
        <f>SUM($H$14:$H108)</f>
        <v>0</v>
      </c>
      <c r="K108" s="25"/>
      <c r="L108" s="25"/>
    </row>
    <row r="109" spans="1:12" x14ac:dyDescent="0.2">
      <c r="A109" s="28" t="str">
        <f>IF(Values_Entered,A108+1,"")</f>
        <v/>
      </c>
      <c r="B109" s="29" t="str">
        <f t="shared" si="8"/>
        <v/>
      </c>
      <c r="C109" s="30" t="str">
        <f t="shared" si="12"/>
        <v/>
      </c>
      <c r="D109" s="30" t="str">
        <f t="shared" si="15"/>
        <v/>
      </c>
      <c r="E109" s="31" t="e">
        <f t="shared" si="9"/>
        <v>#VALUE!</v>
      </c>
      <c r="F109" s="30" t="e">
        <f t="shared" si="10"/>
        <v>#VALUE!</v>
      </c>
      <c r="G109" s="30" t="str">
        <f t="shared" si="13"/>
        <v/>
      </c>
      <c r="H109" s="30" t="str">
        <f t="shared" si="14"/>
        <v/>
      </c>
      <c r="I109" s="30" t="e">
        <f t="shared" si="11"/>
        <v>#VALUE!</v>
      </c>
      <c r="J109" s="30">
        <f>SUM($H$14:$H109)</f>
        <v>0</v>
      </c>
      <c r="K109" s="25"/>
      <c r="L109" s="25"/>
    </row>
    <row r="110" spans="1:12" x14ac:dyDescent="0.2">
      <c r="A110" s="28" t="str">
        <f>IF(Values_Entered,A109+1,"")</f>
        <v/>
      </c>
      <c r="B110" s="29" t="str">
        <f t="shared" si="8"/>
        <v/>
      </c>
      <c r="C110" s="30" t="str">
        <f t="shared" si="12"/>
        <v/>
      </c>
      <c r="D110" s="30" t="str">
        <f t="shared" si="15"/>
        <v/>
      </c>
      <c r="E110" s="31" t="e">
        <f t="shared" si="9"/>
        <v>#VALUE!</v>
      </c>
      <c r="F110" s="30" t="e">
        <f t="shared" si="10"/>
        <v>#VALUE!</v>
      </c>
      <c r="G110" s="30" t="str">
        <f t="shared" si="13"/>
        <v/>
      </c>
      <c r="H110" s="30" t="str">
        <f t="shared" si="14"/>
        <v/>
      </c>
      <c r="I110" s="30" t="e">
        <f t="shared" si="11"/>
        <v>#VALUE!</v>
      </c>
      <c r="J110" s="30">
        <f>SUM($H$14:$H110)</f>
        <v>0</v>
      </c>
      <c r="K110" s="25"/>
      <c r="L110" s="25"/>
    </row>
    <row r="111" spans="1:12" x14ac:dyDescent="0.2">
      <c r="A111" s="28" t="str">
        <f>IF(Values_Entered,A110+1,"")</f>
        <v/>
      </c>
      <c r="B111" s="29" t="str">
        <f t="shared" si="8"/>
        <v/>
      </c>
      <c r="C111" s="30" t="str">
        <f t="shared" si="12"/>
        <v/>
      </c>
      <c r="D111" s="30" t="str">
        <f t="shared" si="15"/>
        <v/>
      </c>
      <c r="E111" s="31" t="e">
        <f t="shared" si="9"/>
        <v>#VALUE!</v>
      </c>
      <c r="F111" s="30" t="e">
        <f t="shared" si="10"/>
        <v>#VALUE!</v>
      </c>
      <c r="G111" s="30" t="str">
        <f t="shared" si="13"/>
        <v/>
      </c>
      <c r="H111" s="30" t="str">
        <f t="shared" si="14"/>
        <v/>
      </c>
      <c r="I111" s="30" t="e">
        <f t="shared" si="11"/>
        <v>#VALUE!</v>
      </c>
      <c r="J111" s="30">
        <f>SUM($H$14:$H111)</f>
        <v>0</v>
      </c>
      <c r="K111" s="25"/>
      <c r="L111" s="25"/>
    </row>
    <row r="112" spans="1:12" x14ac:dyDescent="0.2">
      <c r="A112" s="28" t="str">
        <f>IF(Values_Entered,A111+1,"")</f>
        <v/>
      </c>
      <c r="B112" s="29" t="str">
        <f t="shared" si="8"/>
        <v/>
      </c>
      <c r="C112" s="30" t="str">
        <f t="shared" si="12"/>
        <v/>
      </c>
      <c r="D112" s="30" t="str">
        <f t="shared" si="15"/>
        <v/>
      </c>
      <c r="E112" s="31" t="e">
        <f t="shared" si="9"/>
        <v>#VALUE!</v>
      </c>
      <c r="F112" s="30" t="e">
        <f t="shared" si="10"/>
        <v>#VALUE!</v>
      </c>
      <c r="G112" s="30" t="str">
        <f t="shared" si="13"/>
        <v/>
      </c>
      <c r="H112" s="30" t="str">
        <f t="shared" si="14"/>
        <v/>
      </c>
      <c r="I112" s="30" t="e">
        <f t="shared" si="11"/>
        <v>#VALUE!</v>
      </c>
      <c r="J112" s="30">
        <f>SUM($H$14:$H112)</f>
        <v>0</v>
      </c>
      <c r="K112" s="25"/>
      <c r="L112" s="25"/>
    </row>
    <row r="113" spans="1:12" x14ac:dyDescent="0.2">
      <c r="A113" s="28" t="str">
        <f>IF(Values_Entered,A112+1,"")</f>
        <v/>
      </c>
      <c r="B113" s="29" t="str">
        <f t="shared" si="8"/>
        <v/>
      </c>
      <c r="C113" s="30" t="str">
        <f t="shared" si="12"/>
        <v/>
      </c>
      <c r="D113" s="30" t="str">
        <f t="shared" si="15"/>
        <v/>
      </c>
      <c r="E113" s="31" t="e">
        <f t="shared" si="9"/>
        <v>#VALUE!</v>
      </c>
      <c r="F113" s="30" t="e">
        <f t="shared" si="10"/>
        <v>#VALUE!</v>
      </c>
      <c r="G113" s="30" t="str">
        <f t="shared" si="13"/>
        <v/>
      </c>
      <c r="H113" s="30" t="str">
        <f t="shared" si="14"/>
        <v/>
      </c>
      <c r="I113" s="30" t="e">
        <f t="shared" si="11"/>
        <v>#VALUE!</v>
      </c>
      <c r="J113" s="30">
        <f>SUM($H$14:$H113)</f>
        <v>0</v>
      </c>
      <c r="K113" s="25"/>
      <c r="L113" s="25"/>
    </row>
    <row r="114" spans="1:12" x14ac:dyDescent="0.2">
      <c r="A114" s="28" t="str">
        <f>IF(Values_Entered,A113+1,"")</f>
        <v/>
      </c>
      <c r="B114" s="29" t="str">
        <f t="shared" si="8"/>
        <v/>
      </c>
      <c r="C114" s="30" t="str">
        <f t="shared" si="12"/>
        <v/>
      </c>
      <c r="D114" s="30" t="str">
        <f t="shared" si="15"/>
        <v/>
      </c>
      <c r="E114" s="31" t="e">
        <f t="shared" si="9"/>
        <v>#VALUE!</v>
      </c>
      <c r="F114" s="30" t="e">
        <f t="shared" si="10"/>
        <v>#VALUE!</v>
      </c>
      <c r="G114" s="30" t="str">
        <f t="shared" si="13"/>
        <v/>
      </c>
      <c r="H114" s="30" t="str">
        <f t="shared" si="14"/>
        <v/>
      </c>
      <c r="I114" s="30" t="e">
        <f t="shared" si="11"/>
        <v>#VALUE!</v>
      </c>
      <c r="J114" s="30">
        <f>SUM($H$14:$H114)</f>
        <v>0</v>
      </c>
      <c r="K114" s="25"/>
      <c r="L114" s="25"/>
    </row>
    <row r="115" spans="1:12" x14ac:dyDescent="0.2">
      <c r="A115" s="28" t="str">
        <f>IF(Values_Entered,A114+1,"")</f>
        <v/>
      </c>
      <c r="B115" s="29" t="str">
        <f t="shared" si="8"/>
        <v/>
      </c>
      <c r="C115" s="30" t="str">
        <f t="shared" si="12"/>
        <v/>
      </c>
      <c r="D115" s="30" t="str">
        <f t="shared" si="15"/>
        <v/>
      </c>
      <c r="E115" s="31" t="e">
        <f t="shared" si="9"/>
        <v>#VALUE!</v>
      </c>
      <c r="F115" s="30" t="e">
        <f t="shared" si="10"/>
        <v>#VALUE!</v>
      </c>
      <c r="G115" s="30" t="str">
        <f t="shared" si="13"/>
        <v/>
      </c>
      <c r="H115" s="30" t="str">
        <f t="shared" si="14"/>
        <v/>
      </c>
      <c r="I115" s="30" t="e">
        <f t="shared" si="11"/>
        <v>#VALUE!</v>
      </c>
      <c r="J115" s="30">
        <f>SUM($H$14:$H115)</f>
        <v>0</v>
      </c>
      <c r="K115" s="25"/>
      <c r="L115" s="25"/>
    </row>
    <row r="116" spans="1:12" x14ac:dyDescent="0.2">
      <c r="A116" s="28" t="str">
        <f>IF(Values_Entered,A115+1,"")</f>
        <v/>
      </c>
      <c r="B116" s="29" t="str">
        <f t="shared" si="8"/>
        <v/>
      </c>
      <c r="C116" s="30" t="str">
        <f t="shared" si="12"/>
        <v/>
      </c>
      <c r="D116" s="30" t="str">
        <f t="shared" si="15"/>
        <v/>
      </c>
      <c r="E116" s="31" t="e">
        <f t="shared" si="9"/>
        <v>#VALUE!</v>
      </c>
      <c r="F116" s="30" t="e">
        <f t="shared" si="10"/>
        <v>#VALUE!</v>
      </c>
      <c r="G116" s="30" t="str">
        <f t="shared" si="13"/>
        <v/>
      </c>
      <c r="H116" s="30" t="str">
        <f t="shared" si="14"/>
        <v/>
      </c>
      <c r="I116" s="30" t="e">
        <f t="shared" si="11"/>
        <v>#VALUE!</v>
      </c>
      <c r="J116" s="30">
        <f>SUM($H$14:$H116)</f>
        <v>0</v>
      </c>
      <c r="K116" s="25"/>
      <c r="L116" s="25"/>
    </row>
    <row r="117" spans="1:12" x14ac:dyDescent="0.2">
      <c r="A117" s="28" t="str">
        <f>IF(Values_Entered,A116+1,"")</f>
        <v/>
      </c>
      <c r="B117" s="29" t="str">
        <f t="shared" si="8"/>
        <v/>
      </c>
      <c r="C117" s="30" t="str">
        <f t="shared" si="12"/>
        <v/>
      </c>
      <c r="D117" s="30" t="str">
        <f t="shared" si="15"/>
        <v/>
      </c>
      <c r="E117" s="31" t="e">
        <f t="shared" si="9"/>
        <v>#VALUE!</v>
      </c>
      <c r="F117" s="30" t="e">
        <f t="shared" si="10"/>
        <v>#VALUE!</v>
      </c>
      <c r="G117" s="30" t="str">
        <f t="shared" si="13"/>
        <v/>
      </c>
      <c r="H117" s="30" t="str">
        <f t="shared" si="14"/>
        <v/>
      </c>
      <c r="I117" s="30" t="e">
        <f t="shared" si="11"/>
        <v>#VALUE!</v>
      </c>
      <c r="J117" s="30">
        <f>SUM($H$14:$H117)</f>
        <v>0</v>
      </c>
      <c r="K117" s="25"/>
      <c r="L117" s="25"/>
    </row>
    <row r="118" spans="1:12" x14ac:dyDescent="0.2">
      <c r="A118" s="28" t="str">
        <f>IF(Values_Entered,A117+1,"")</f>
        <v/>
      </c>
      <c r="B118" s="29" t="str">
        <f t="shared" si="8"/>
        <v/>
      </c>
      <c r="C118" s="30" t="str">
        <f t="shared" si="12"/>
        <v/>
      </c>
      <c r="D118" s="30" t="str">
        <f t="shared" si="15"/>
        <v/>
      </c>
      <c r="E118" s="31" t="e">
        <f t="shared" si="9"/>
        <v>#VALUE!</v>
      </c>
      <c r="F118" s="30" t="e">
        <f t="shared" si="10"/>
        <v>#VALUE!</v>
      </c>
      <c r="G118" s="30" t="str">
        <f t="shared" si="13"/>
        <v/>
      </c>
      <c r="H118" s="30" t="str">
        <f t="shared" si="14"/>
        <v/>
      </c>
      <c r="I118" s="30" t="e">
        <f t="shared" si="11"/>
        <v>#VALUE!</v>
      </c>
      <c r="J118" s="30">
        <f>SUM($H$14:$H118)</f>
        <v>0</v>
      </c>
      <c r="K118" s="25"/>
      <c r="L118" s="25"/>
    </row>
    <row r="119" spans="1:12" x14ac:dyDescent="0.2">
      <c r="A119" s="28" t="str">
        <f>IF(Values_Entered,A118+1,"")</f>
        <v/>
      </c>
      <c r="B119" s="29" t="str">
        <f t="shared" si="8"/>
        <v/>
      </c>
      <c r="C119" s="30" t="str">
        <f t="shared" si="12"/>
        <v/>
      </c>
      <c r="D119" s="30" t="str">
        <f t="shared" si="15"/>
        <v/>
      </c>
      <c r="E119" s="31" t="e">
        <f t="shared" si="9"/>
        <v>#VALUE!</v>
      </c>
      <c r="F119" s="30" t="e">
        <f t="shared" si="10"/>
        <v>#VALUE!</v>
      </c>
      <c r="G119" s="30" t="str">
        <f t="shared" si="13"/>
        <v/>
      </c>
      <c r="H119" s="30" t="str">
        <f t="shared" si="14"/>
        <v/>
      </c>
      <c r="I119" s="30" t="e">
        <f t="shared" si="11"/>
        <v>#VALUE!</v>
      </c>
      <c r="J119" s="30">
        <f>SUM($H$14:$H119)</f>
        <v>0</v>
      </c>
      <c r="K119" s="25"/>
      <c r="L119" s="25"/>
    </row>
    <row r="120" spans="1:12" x14ac:dyDescent="0.2">
      <c r="A120" s="28" t="str">
        <f>IF(Values_Entered,A119+1,"")</f>
        <v/>
      </c>
      <c r="B120" s="29" t="str">
        <f t="shared" si="8"/>
        <v/>
      </c>
      <c r="C120" s="30" t="str">
        <f t="shared" si="12"/>
        <v/>
      </c>
      <c r="D120" s="30" t="str">
        <f t="shared" si="15"/>
        <v/>
      </c>
      <c r="E120" s="31" t="e">
        <f t="shared" si="9"/>
        <v>#VALUE!</v>
      </c>
      <c r="F120" s="30" t="e">
        <f t="shared" si="10"/>
        <v>#VALUE!</v>
      </c>
      <c r="G120" s="30" t="str">
        <f t="shared" si="13"/>
        <v/>
      </c>
      <c r="H120" s="30" t="str">
        <f t="shared" si="14"/>
        <v/>
      </c>
      <c r="I120" s="30" t="e">
        <f t="shared" si="11"/>
        <v>#VALUE!</v>
      </c>
      <c r="J120" s="30">
        <f>SUM($H$14:$H120)</f>
        <v>0</v>
      </c>
      <c r="K120" s="25"/>
      <c r="L120" s="25"/>
    </row>
    <row r="121" spans="1:12" x14ac:dyDescent="0.2">
      <c r="A121" s="28" t="str">
        <f>IF(Values_Entered,A120+1,"")</f>
        <v/>
      </c>
      <c r="B121" s="29" t="str">
        <f t="shared" si="8"/>
        <v/>
      </c>
      <c r="C121" s="30" t="str">
        <f t="shared" si="12"/>
        <v/>
      </c>
      <c r="D121" s="30" t="str">
        <f t="shared" si="15"/>
        <v/>
      </c>
      <c r="E121" s="31" t="e">
        <f t="shared" si="9"/>
        <v>#VALUE!</v>
      </c>
      <c r="F121" s="30" t="e">
        <f t="shared" si="10"/>
        <v>#VALUE!</v>
      </c>
      <c r="G121" s="30" t="str">
        <f t="shared" si="13"/>
        <v/>
      </c>
      <c r="H121" s="30" t="str">
        <f t="shared" si="14"/>
        <v/>
      </c>
      <c r="I121" s="30" t="e">
        <f t="shared" si="11"/>
        <v>#VALUE!</v>
      </c>
      <c r="J121" s="30">
        <f>SUM($H$14:$H121)</f>
        <v>0</v>
      </c>
      <c r="K121" s="25"/>
      <c r="L121" s="25"/>
    </row>
    <row r="122" spans="1:12" x14ac:dyDescent="0.2">
      <c r="A122" s="28" t="str">
        <f>IF(Values_Entered,A121+1,"")</f>
        <v/>
      </c>
      <c r="B122" s="29" t="str">
        <f t="shared" si="8"/>
        <v/>
      </c>
      <c r="C122" s="30" t="str">
        <f t="shared" si="12"/>
        <v/>
      </c>
      <c r="D122" s="30" t="str">
        <f t="shared" si="15"/>
        <v/>
      </c>
      <c r="E122" s="31" t="e">
        <f t="shared" si="9"/>
        <v>#VALUE!</v>
      </c>
      <c r="F122" s="30" t="e">
        <f t="shared" si="10"/>
        <v>#VALUE!</v>
      </c>
      <c r="G122" s="30" t="str">
        <f t="shared" si="13"/>
        <v/>
      </c>
      <c r="H122" s="30" t="str">
        <f t="shared" si="14"/>
        <v/>
      </c>
      <c r="I122" s="30" t="e">
        <f t="shared" si="11"/>
        <v>#VALUE!</v>
      </c>
      <c r="J122" s="30">
        <f>SUM($H$14:$H122)</f>
        <v>0</v>
      </c>
      <c r="K122" s="25"/>
      <c r="L122" s="25"/>
    </row>
    <row r="123" spans="1:12" x14ac:dyDescent="0.2">
      <c r="A123" s="28" t="str">
        <f>IF(Values_Entered,A122+1,"")</f>
        <v/>
      </c>
      <c r="B123" s="29" t="str">
        <f t="shared" si="8"/>
        <v/>
      </c>
      <c r="C123" s="30" t="str">
        <f t="shared" si="12"/>
        <v/>
      </c>
      <c r="D123" s="30" t="str">
        <f t="shared" si="15"/>
        <v/>
      </c>
      <c r="E123" s="31" t="e">
        <f t="shared" si="9"/>
        <v>#VALUE!</v>
      </c>
      <c r="F123" s="30" t="e">
        <f t="shared" si="10"/>
        <v>#VALUE!</v>
      </c>
      <c r="G123" s="30" t="str">
        <f t="shared" si="13"/>
        <v/>
      </c>
      <c r="H123" s="30" t="str">
        <f t="shared" si="14"/>
        <v/>
      </c>
      <c r="I123" s="30" t="e">
        <f t="shared" si="11"/>
        <v>#VALUE!</v>
      </c>
      <c r="J123" s="30">
        <f>SUM($H$14:$H123)</f>
        <v>0</v>
      </c>
      <c r="K123" s="25"/>
      <c r="L123" s="25"/>
    </row>
    <row r="124" spans="1:12" x14ac:dyDescent="0.2">
      <c r="A124" s="28" t="str">
        <f>IF(Values_Entered,A123+1,"")</f>
        <v/>
      </c>
      <c r="B124" s="29" t="str">
        <f t="shared" si="8"/>
        <v/>
      </c>
      <c r="C124" s="30" t="str">
        <f t="shared" si="12"/>
        <v/>
      </c>
      <c r="D124" s="30" t="str">
        <f t="shared" si="15"/>
        <v/>
      </c>
      <c r="E124" s="31" t="e">
        <f t="shared" si="9"/>
        <v>#VALUE!</v>
      </c>
      <c r="F124" s="30" t="e">
        <f t="shared" si="10"/>
        <v>#VALUE!</v>
      </c>
      <c r="G124" s="30" t="str">
        <f t="shared" si="13"/>
        <v/>
      </c>
      <c r="H124" s="30" t="str">
        <f t="shared" si="14"/>
        <v/>
      </c>
      <c r="I124" s="30" t="e">
        <f t="shared" si="11"/>
        <v>#VALUE!</v>
      </c>
      <c r="J124" s="30">
        <f>SUM($H$14:$H124)</f>
        <v>0</v>
      </c>
      <c r="K124" s="25"/>
      <c r="L124" s="25"/>
    </row>
    <row r="125" spans="1:12" x14ac:dyDescent="0.2">
      <c r="A125" s="28" t="str">
        <f>IF(Values_Entered,A124+1,"")</f>
        <v/>
      </c>
      <c r="B125" s="29" t="str">
        <f t="shared" si="8"/>
        <v/>
      </c>
      <c r="C125" s="30" t="str">
        <f t="shared" si="12"/>
        <v/>
      </c>
      <c r="D125" s="30" t="str">
        <f t="shared" si="15"/>
        <v/>
      </c>
      <c r="E125" s="31" t="e">
        <f t="shared" si="9"/>
        <v>#VALUE!</v>
      </c>
      <c r="F125" s="30" t="e">
        <f t="shared" si="10"/>
        <v>#VALUE!</v>
      </c>
      <c r="G125" s="30" t="str">
        <f t="shared" si="13"/>
        <v/>
      </c>
      <c r="H125" s="30" t="str">
        <f t="shared" si="14"/>
        <v/>
      </c>
      <c r="I125" s="30" t="e">
        <f t="shared" si="11"/>
        <v>#VALUE!</v>
      </c>
      <c r="J125" s="30">
        <f>SUM($H$14:$H125)</f>
        <v>0</v>
      </c>
      <c r="K125" s="25"/>
      <c r="L125" s="25"/>
    </row>
    <row r="126" spans="1:12" x14ac:dyDescent="0.2">
      <c r="A126" s="28" t="str">
        <f>IF(Values_Entered,A125+1,"")</f>
        <v/>
      </c>
      <c r="B126" s="29" t="str">
        <f t="shared" si="8"/>
        <v/>
      </c>
      <c r="C126" s="30" t="str">
        <f t="shared" si="12"/>
        <v/>
      </c>
      <c r="D126" s="30" t="str">
        <f t="shared" si="15"/>
        <v/>
      </c>
      <c r="E126" s="31" t="e">
        <f t="shared" si="9"/>
        <v>#VALUE!</v>
      </c>
      <c r="F126" s="30" t="e">
        <f t="shared" si="10"/>
        <v>#VALUE!</v>
      </c>
      <c r="G126" s="30" t="str">
        <f t="shared" si="13"/>
        <v/>
      </c>
      <c r="H126" s="30" t="str">
        <f t="shared" si="14"/>
        <v/>
      </c>
      <c r="I126" s="30" t="e">
        <f t="shared" si="11"/>
        <v>#VALUE!</v>
      </c>
      <c r="J126" s="30">
        <f>SUM($H$14:$H126)</f>
        <v>0</v>
      </c>
      <c r="K126" s="25"/>
      <c r="L126" s="25"/>
    </row>
    <row r="127" spans="1:12" x14ac:dyDescent="0.2">
      <c r="A127" s="28" t="str">
        <f>IF(Values_Entered,A126+1,"")</f>
        <v/>
      </c>
      <c r="B127" s="29" t="str">
        <f t="shared" si="8"/>
        <v/>
      </c>
      <c r="C127" s="30" t="str">
        <f t="shared" si="12"/>
        <v/>
      </c>
      <c r="D127" s="30" t="str">
        <f t="shared" si="15"/>
        <v/>
      </c>
      <c r="E127" s="31" t="e">
        <f t="shared" si="9"/>
        <v>#VALUE!</v>
      </c>
      <c r="F127" s="30" t="e">
        <f t="shared" si="10"/>
        <v>#VALUE!</v>
      </c>
      <c r="G127" s="30" t="str">
        <f t="shared" si="13"/>
        <v/>
      </c>
      <c r="H127" s="30" t="str">
        <f t="shared" si="14"/>
        <v/>
      </c>
      <c r="I127" s="30" t="e">
        <f t="shared" si="11"/>
        <v>#VALUE!</v>
      </c>
      <c r="J127" s="30">
        <f>SUM($H$14:$H127)</f>
        <v>0</v>
      </c>
      <c r="K127" s="25"/>
      <c r="L127" s="25"/>
    </row>
    <row r="128" spans="1:12" x14ac:dyDescent="0.2">
      <c r="A128" s="28" t="str">
        <f>IF(Values_Entered,A127+1,"")</f>
        <v/>
      </c>
      <c r="B128" s="29" t="str">
        <f t="shared" si="8"/>
        <v/>
      </c>
      <c r="C128" s="30" t="str">
        <f t="shared" si="12"/>
        <v/>
      </c>
      <c r="D128" s="30" t="str">
        <f t="shared" si="15"/>
        <v/>
      </c>
      <c r="E128" s="31" t="e">
        <f t="shared" si="9"/>
        <v>#VALUE!</v>
      </c>
      <c r="F128" s="30" t="e">
        <f t="shared" si="10"/>
        <v>#VALUE!</v>
      </c>
      <c r="G128" s="30" t="str">
        <f t="shared" si="13"/>
        <v/>
      </c>
      <c r="H128" s="30" t="str">
        <f t="shared" si="14"/>
        <v/>
      </c>
      <c r="I128" s="30" t="e">
        <f t="shared" si="11"/>
        <v>#VALUE!</v>
      </c>
      <c r="J128" s="30">
        <f>SUM($H$14:$H128)</f>
        <v>0</v>
      </c>
      <c r="K128" s="25"/>
      <c r="L128" s="25"/>
    </row>
    <row r="129" spans="1:12" x14ac:dyDescent="0.2">
      <c r="A129" s="28" t="str">
        <f>IF(Values_Entered,A128+1,"")</f>
        <v/>
      </c>
      <c r="B129" s="29" t="str">
        <f t="shared" si="8"/>
        <v/>
      </c>
      <c r="C129" s="30" t="str">
        <f t="shared" si="12"/>
        <v/>
      </c>
      <c r="D129" s="30" t="str">
        <f t="shared" si="15"/>
        <v/>
      </c>
      <c r="E129" s="31" t="e">
        <f t="shared" si="9"/>
        <v>#VALUE!</v>
      </c>
      <c r="F129" s="30" t="e">
        <f t="shared" si="10"/>
        <v>#VALUE!</v>
      </c>
      <c r="G129" s="30" t="str">
        <f t="shared" si="13"/>
        <v/>
      </c>
      <c r="H129" s="30" t="str">
        <f t="shared" si="14"/>
        <v/>
      </c>
      <c r="I129" s="30" t="e">
        <f t="shared" si="11"/>
        <v>#VALUE!</v>
      </c>
      <c r="J129" s="30">
        <f>SUM($H$14:$H129)</f>
        <v>0</v>
      </c>
      <c r="K129" s="25"/>
      <c r="L129" s="25"/>
    </row>
    <row r="130" spans="1:12" x14ac:dyDescent="0.2">
      <c r="A130" s="28" t="str">
        <f>IF(Values_Entered,A129+1,"")</f>
        <v/>
      </c>
      <c r="B130" s="29" t="str">
        <f t="shared" si="8"/>
        <v/>
      </c>
      <c r="C130" s="30" t="str">
        <f t="shared" si="12"/>
        <v/>
      </c>
      <c r="D130" s="30" t="str">
        <f t="shared" si="15"/>
        <v/>
      </c>
      <c r="E130" s="31" t="e">
        <f t="shared" si="9"/>
        <v>#VALUE!</v>
      </c>
      <c r="F130" s="30" t="e">
        <f t="shared" si="10"/>
        <v>#VALUE!</v>
      </c>
      <c r="G130" s="30" t="str">
        <f t="shared" si="13"/>
        <v/>
      </c>
      <c r="H130" s="30" t="str">
        <f t="shared" si="14"/>
        <v/>
      </c>
      <c r="I130" s="30" t="e">
        <f t="shared" si="11"/>
        <v>#VALUE!</v>
      </c>
      <c r="J130" s="30">
        <f>SUM($H$14:$H130)</f>
        <v>0</v>
      </c>
      <c r="K130" s="25"/>
      <c r="L130" s="25"/>
    </row>
    <row r="131" spans="1:12" x14ac:dyDescent="0.2">
      <c r="A131" s="28" t="str">
        <f>IF(Values_Entered,A130+1,"")</f>
        <v/>
      </c>
      <c r="B131" s="29" t="str">
        <f t="shared" si="8"/>
        <v/>
      </c>
      <c r="C131" s="30" t="str">
        <f t="shared" si="12"/>
        <v/>
      </c>
      <c r="D131" s="30" t="str">
        <f t="shared" si="15"/>
        <v/>
      </c>
      <c r="E131" s="31" t="e">
        <f t="shared" si="9"/>
        <v>#VALUE!</v>
      </c>
      <c r="F131" s="30" t="e">
        <f t="shared" si="10"/>
        <v>#VALUE!</v>
      </c>
      <c r="G131" s="30" t="str">
        <f t="shared" si="13"/>
        <v/>
      </c>
      <c r="H131" s="30" t="str">
        <f t="shared" si="14"/>
        <v/>
      </c>
      <c r="I131" s="30" t="e">
        <f t="shared" si="11"/>
        <v>#VALUE!</v>
      </c>
      <c r="J131" s="30">
        <f>SUM($H$14:$H131)</f>
        <v>0</v>
      </c>
      <c r="K131" s="25"/>
      <c r="L131" s="25"/>
    </row>
    <row r="132" spans="1:12" x14ac:dyDescent="0.2">
      <c r="A132" s="28" t="str">
        <f>IF(Values_Entered,A131+1,"")</f>
        <v/>
      </c>
      <c r="B132" s="29" t="str">
        <f t="shared" si="8"/>
        <v/>
      </c>
      <c r="C132" s="30" t="str">
        <f t="shared" si="12"/>
        <v/>
      </c>
      <c r="D132" s="30" t="str">
        <f t="shared" si="15"/>
        <v/>
      </c>
      <c r="E132" s="31" t="e">
        <f t="shared" si="9"/>
        <v>#VALUE!</v>
      </c>
      <c r="F132" s="30" t="e">
        <f t="shared" si="10"/>
        <v>#VALUE!</v>
      </c>
      <c r="G132" s="30" t="str">
        <f t="shared" si="13"/>
        <v/>
      </c>
      <c r="H132" s="30" t="str">
        <f t="shared" si="14"/>
        <v/>
      </c>
      <c r="I132" s="30" t="e">
        <f t="shared" si="11"/>
        <v>#VALUE!</v>
      </c>
      <c r="J132" s="30">
        <f>SUM($H$14:$H132)</f>
        <v>0</v>
      </c>
      <c r="K132" s="25"/>
      <c r="L132" s="25"/>
    </row>
    <row r="133" spans="1:12" x14ac:dyDescent="0.2">
      <c r="A133" s="28" t="str">
        <f>IF(Values_Entered,A132+1,"")</f>
        <v/>
      </c>
      <c r="B133" s="29" t="str">
        <f t="shared" si="8"/>
        <v/>
      </c>
      <c r="C133" s="30" t="str">
        <f t="shared" si="12"/>
        <v/>
      </c>
      <c r="D133" s="30" t="str">
        <f t="shared" si="15"/>
        <v/>
      </c>
      <c r="E133" s="31" t="e">
        <f t="shared" si="9"/>
        <v>#VALUE!</v>
      </c>
      <c r="F133" s="30" t="e">
        <f t="shared" si="10"/>
        <v>#VALUE!</v>
      </c>
      <c r="G133" s="30" t="str">
        <f t="shared" si="13"/>
        <v/>
      </c>
      <c r="H133" s="30" t="str">
        <f t="shared" si="14"/>
        <v/>
      </c>
      <c r="I133" s="30" t="e">
        <f t="shared" si="11"/>
        <v>#VALUE!</v>
      </c>
      <c r="J133" s="30">
        <f>SUM($H$14:$H133)</f>
        <v>0</v>
      </c>
      <c r="K133" s="25"/>
      <c r="L133" s="25"/>
    </row>
    <row r="134" spans="1:12" x14ac:dyDescent="0.2">
      <c r="A134" s="28" t="str">
        <f>IF(Values_Entered,A133+1,"")</f>
        <v/>
      </c>
      <c r="B134" s="29" t="str">
        <f t="shared" si="8"/>
        <v/>
      </c>
      <c r="C134" s="30" t="str">
        <f t="shared" si="12"/>
        <v/>
      </c>
      <c r="D134" s="30" t="str">
        <f t="shared" si="15"/>
        <v/>
      </c>
      <c r="E134" s="31" t="e">
        <f t="shared" si="9"/>
        <v>#VALUE!</v>
      </c>
      <c r="F134" s="30" t="e">
        <f t="shared" si="10"/>
        <v>#VALUE!</v>
      </c>
      <c r="G134" s="30" t="str">
        <f t="shared" si="13"/>
        <v/>
      </c>
      <c r="H134" s="30" t="str">
        <f t="shared" si="14"/>
        <v/>
      </c>
      <c r="I134" s="30" t="e">
        <f t="shared" si="11"/>
        <v>#VALUE!</v>
      </c>
      <c r="J134" s="30">
        <f>SUM($H$14:$H134)</f>
        <v>0</v>
      </c>
      <c r="K134" s="25"/>
      <c r="L134" s="25"/>
    </row>
    <row r="135" spans="1:12" x14ac:dyDescent="0.2">
      <c r="A135" s="28" t="str">
        <f>IF(Values_Entered,A134+1,"")</f>
        <v/>
      </c>
      <c r="B135" s="29" t="str">
        <f t="shared" si="8"/>
        <v/>
      </c>
      <c r="C135" s="30" t="str">
        <f t="shared" si="12"/>
        <v/>
      </c>
      <c r="D135" s="30" t="str">
        <f t="shared" si="15"/>
        <v/>
      </c>
      <c r="E135" s="31" t="e">
        <f t="shared" si="9"/>
        <v>#VALUE!</v>
      </c>
      <c r="F135" s="30" t="e">
        <f t="shared" si="10"/>
        <v>#VALUE!</v>
      </c>
      <c r="G135" s="30" t="str">
        <f t="shared" si="13"/>
        <v/>
      </c>
      <c r="H135" s="30" t="str">
        <f t="shared" si="14"/>
        <v/>
      </c>
      <c r="I135" s="30" t="e">
        <f t="shared" si="11"/>
        <v>#VALUE!</v>
      </c>
      <c r="J135" s="30">
        <f>SUM($H$14:$H135)</f>
        <v>0</v>
      </c>
      <c r="K135" s="25"/>
      <c r="L135" s="25"/>
    </row>
    <row r="136" spans="1:12" x14ac:dyDescent="0.2">
      <c r="A136" s="28" t="str">
        <f>IF(Values_Entered,A135+1,"")</f>
        <v/>
      </c>
      <c r="B136" s="29" t="str">
        <f t="shared" si="8"/>
        <v/>
      </c>
      <c r="C136" s="30" t="str">
        <f t="shared" si="12"/>
        <v/>
      </c>
      <c r="D136" s="30" t="str">
        <f t="shared" si="15"/>
        <v/>
      </c>
      <c r="E136" s="31" t="e">
        <f t="shared" si="9"/>
        <v>#VALUE!</v>
      </c>
      <c r="F136" s="30" t="e">
        <f t="shared" si="10"/>
        <v>#VALUE!</v>
      </c>
      <c r="G136" s="30" t="str">
        <f t="shared" si="13"/>
        <v/>
      </c>
      <c r="H136" s="30" t="str">
        <f t="shared" si="14"/>
        <v/>
      </c>
      <c r="I136" s="30" t="e">
        <f t="shared" si="11"/>
        <v>#VALUE!</v>
      </c>
      <c r="J136" s="30">
        <f>SUM($H$14:$H136)</f>
        <v>0</v>
      </c>
      <c r="K136" s="25"/>
      <c r="L136" s="25"/>
    </row>
    <row r="137" spans="1:12" x14ac:dyDescent="0.2">
      <c r="A137" s="28" t="str">
        <f>IF(Values_Entered,A136+1,"")</f>
        <v/>
      </c>
      <c r="B137" s="29" t="str">
        <f t="shared" si="8"/>
        <v/>
      </c>
      <c r="C137" s="30" t="str">
        <f t="shared" si="12"/>
        <v/>
      </c>
      <c r="D137" s="30" t="str">
        <f t="shared" si="15"/>
        <v/>
      </c>
      <c r="E137" s="31" t="e">
        <f t="shared" si="9"/>
        <v>#VALUE!</v>
      </c>
      <c r="F137" s="30" t="e">
        <f t="shared" si="10"/>
        <v>#VALUE!</v>
      </c>
      <c r="G137" s="30" t="str">
        <f t="shared" si="13"/>
        <v/>
      </c>
      <c r="H137" s="30" t="str">
        <f t="shared" si="14"/>
        <v/>
      </c>
      <c r="I137" s="30" t="e">
        <f t="shared" si="11"/>
        <v>#VALUE!</v>
      </c>
      <c r="J137" s="30">
        <f>SUM($H$14:$H137)</f>
        <v>0</v>
      </c>
      <c r="K137" s="25"/>
      <c r="L137" s="25"/>
    </row>
    <row r="138" spans="1:12" x14ac:dyDescent="0.2">
      <c r="A138" s="28" t="str">
        <f>IF(Values_Entered,A137+1,"")</f>
        <v/>
      </c>
      <c r="B138" s="29" t="str">
        <f t="shared" si="8"/>
        <v/>
      </c>
      <c r="C138" s="30" t="str">
        <f t="shared" si="12"/>
        <v/>
      </c>
      <c r="D138" s="30" t="str">
        <f t="shared" si="15"/>
        <v/>
      </c>
      <c r="E138" s="31" t="e">
        <f t="shared" si="9"/>
        <v>#VALUE!</v>
      </c>
      <c r="F138" s="30" t="e">
        <f t="shared" si="10"/>
        <v>#VALUE!</v>
      </c>
      <c r="G138" s="30" t="str">
        <f t="shared" si="13"/>
        <v/>
      </c>
      <c r="H138" s="30" t="str">
        <f t="shared" si="14"/>
        <v/>
      </c>
      <c r="I138" s="30" t="e">
        <f t="shared" si="11"/>
        <v>#VALUE!</v>
      </c>
      <c r="J138" s="30">
        <f>SUM($H$14:$H138)</f>
        <v>0</v>
      </c>
      <c r="K138" s="25"/>
      <c r="L138" s="25"/>
    </row>
    <row r="139" spans="1:12" x14ac:dyDescent="0.2">
      <c r="A139" s="28" t="str">
        <f>IF(Values_Entered,A138+1,"")</f>
        <v/>
      </c>
      <c r="B139" s="29" t="str">
        <f t="shared" si="8"/>
        <v/>
      </c>
      <c r="C139" s="30" t="str">
        <f t="shared" si="12"/>
        <v/>
      </c>
      <c r="D139" s="30" t="str">
        <f t="shared" si="15"/>
        <v/>
      </c>
      <c r="E139" s="31" t="e">
        <f t="shared" si="9"/>
        <v>#VALUE!</v>
      </c>
      <c r="F139" s="30" t="e">
        <f t="shared" si="10"/>
        <v>#VALUE!</v>
      </c>
      <c r="G139" s="30" t="str">
        <f t="shared" si="13"/>
        <v/>
      </c>
      <c r="H139" s="30" t="str">
        <f t="shared" si="14"/>
        <v/>
      </c>
      <c r="I139" s="30" t="e">
        <f t="shared" si="11"/>
        <v>#VALUE!</v>
      </c>
      <c r="J139" s="30">
        <f>SUM($H$14:$H139)</f>
        <v>0</v>
      </c>
      <c r="K139" s="25"/>
      <c r="L139" s="25"/>
    </row>
    <row r="140" spans="1:12" x14ac:dyDescent="0.2">
      <c r="A140" s="28" t="str">
        <f>IF(Values_Entered,A139+1,"")</f>
        <v/>
      </c>
      <c r="B140" s="29" t="str">
        <f t="shared" si="8"/>
        <v/>
      </c>
      <c r="C140" s="30" t="str">
        <f t="shared" si="12"/>
        <v/>
      </c>
      <c r="D140" s="30" t="str">
        <f t="shared" si="15"/>
        <v/>
      </c>
      <c r="E140" s="31" t="e">
        <f t="shared" si="9"/>
        <v>#VALUE!</v>
      </c>
      <c r="F140" s="30" t="e">
        <f t="shared" si="10"/>
        <v>#VALUE!</v>
      </c>
      <c r="G140" s="30" t="str">
        <f t="shared" si="13"/>
        <v/>
      </c>
      <c r="H140" s="30" t="str">
        <f t="shared" si="14"/>
        <v/>
      </c>
      <c r="I140" s="30" t="e">
        <f t="shared" si="11"/>
        <v>#VALUE!</v>
      </c>
      <c r="J140" s="30">
        <f>SUM($H$14:$H140)</f>
        <v>0</v>
      </c>
      <c r="K140" s="25"/>
      <c r="L140" s="25"/>
    </row>
    <row r="141" spans="1:12" x14ac:dyDescent="0.2">
      <c r="A141" s="28" t="str">
        <f>IF(Values_Entered,A140+1,"")</f>
        <v/>
      </c>
      <c r="B141" s="29" t="str">
        <f t="shared" si="8"/>
        <v/>
      </c>
      <c r="C141" s="30" t="str">
        <f t="shared" si="12"/>
        <v/>
      </c>
      <c r="D141" s="30" t="str">
        <f t="shared" si="15"/>
        <v/>
      </c>
      <c r="E141" s="31" t="e">
        <f t="shared" si="9"/>
        <v>#VALUE!</v>
      </c>
      <c r="F141" s="30" t="e">
        <f t="shared" si="10"/>
        <v>#VALUE!</v>
      </c>
      <c r="G141" s="30" t="str">
        <f t="shared" si="13"/>
        <v/>
      </c>
      <c r="H141" s="30" t="str">
        <f t="shared" si="14"/>
        <v/>
      </c>
      <c r="I141" s="30" t="e">
        <f t="shared" si="11"/>
        <v>#VALUE!</v>
      </c>
      <c r="J141" s="30">
        <f>SUM($H$14:$H141)</f>
        <v>0</v>
      </c>
      <c r="K141" s="25"/>
      <c r="L141" s="25"/>
    </row>
    <row r="142" spans="1:12" x14ac:dyDescent="0.2">
      <c r="A142" s="28" t="str">
        <f>IF(Values_Entered,A141+1,"")</f>
        <v/>
      </c>
      <c r="B142" s="29" t="str">
        <f t="shared" ref="B142:B205" si="16">IF(Pay_Num&lt;&gt;"",DATE(YEAR(Loan_Start),MONTH(Loan_Start)+(Pay_Num)*12/Num_Pmt_Per_Year,DAY(Loan_Start)),"")</f>
        <v/>
      </c>
      <c r="C142" s="30" t="str">
        <f t="shared" si="12"/>
        <v/>
      </c>
      <c r="D142" s="30" t="str">
        <f t="shared" si="15"/>
        <v/>
      </c>
      <c r="E142" s="31" t="e">
        <f t="shared" ref="E142:E205" si="17">IF(AND(Pay_Num&lt;&gt;"",Sched_Pay+Scheduled_Extra_Payments&lt;Beg_Bal),Scheduled_Extra_Payments,IF(AND(Pay_Num&lt;&gt;"",Beg_Bal-Sched_Pay&gt;0),Beg_Bal-Sched_Pay,IF(Pay_Num&lt;&gt;"",0,"")))</f>
        <v>#VALUE!</v>
      </c>
      <c r="F142" s="30" t="e">
        <f t="shared" ref="F142:F205" si="18">IF(AND(Pay_Num&lt;&gt;"",Sched_Pay+Extra_Pay&lt;Beg_Bal),Sched_Pay+Extra_Pay,IF(Pay_Num&lt;&gt;"",Beg_Bal,""))</f>
        <v>#VALUE!</v>
      </c>
      <c r="G142" s="30" t="str">
        <f t="shared" si="13"/>
        <v/>
      </c>
      <c r="H142" s="30" t="str">
        <f t="shared" si="14"/>
        <v/>
      </c>
      <c r="I142" s="30" t="e">
        <f t="shared" ref="I142:I205" si="19">IF(AND(Pay_Num&lt;&gt;"",Sched_Pay+Extra_Pay&lt;Beg_Bal),Beg_Bal-Princ,IF(Pay_Num&lt;&gt;"",0,""))</f>
        <v>#VALUE!</v>
      </c>
      <c r="J142" s="30">
        <f>SUM($H$14:$H142)</f>
        <v>0</v>
      </c>
      <c r="K142" s="25"/>
      <c r="L142" s="25"/>
    </row>
    <row r="143" spans="1:12" x14ac:dyDescent="0.2">
      <c r="A143" s="28" t="str">
        <f>IF(Values_Entered,A142+1,"")</f>
        <v/>
      </c>
      <c r="B143" s="29" t="str">
        <f t="shared" si="16"/>
        <v/>
      </c>
      <c r="C143" s="30" t="str">
        <f t="shared" ref="C143:C206" si="20">IF(Pay_Num&lt;&gt;"",I142,"")</f>
        <v/>
      </c>
      <c r="D143" s="30" t="str">
        <f t="shared" si="15"/>
        <v/>
      </c>
      <c r="E143" s="31" t="e">
        <f t="shared" si="17"/>
        <v>#VALUE!</v>
      </c>
      <c r="F143" s="30" t="e">
        <f t="shared" si="18"/>
        <v>#VALUE!</v>
      </c>
      <c r="G143" s="30" t="str">
        <f t="shared" ref="G143:G206" si="21">IF(Pay_Num&lt;&gt;"",Total_Pay-Int,"")</f>
        <v/>
      </c>
      <c r="H143" s="30" t="str">
        <f t="shared" ref="H143:H206" si="22">IF(Pay_Num&lt;&gt;"",Beg_Bal*Interest_Rate/Num_Pmt_Per_Year,"")</f>
        <v/>
      </c>
      <c r="I143" s="30" t="e">
        <f t="shared" si="19"/>
        <v>#VALUE!</v>
      </c>
      <c r="J143" s="30">
        <f>SUM($H$14:$H143)</f>
        <v>0</v>
      </c>
      <c r="K143" s="25"/>
      <c r="L143" s="25"/>
    </row>
    <row r="144" spans="1:12" x14ac:dyDescent="0.2">
      <c r="A144" s="28" t="str">
        <f>IF(Values_Entered,A143+1,"")</f>
        <v/>
      </c>
      <c r="B144" s="29" t="str">
        <f t="shared" si="16"/>
        <v/>
      </c>
      <c r="C144" s="30" t="str">
        <f t="shared" si="20"/>
        <v/>
      </c>
      <c r="D144" s="30" t="str">
        <f t="shared" ref="D144:D207" si="23">IF(Pay_Num&lt;&gt;"",Scheduled_Monthly_Payment,"")</f>
        <v/>
      </c>
      <c r="E144" s="31" t="e">
        <f t="shared" si="17"/>
        <v>#VALUE!</v>
      </c>
      <c r="F144" s="30" t="e">
        <f t="shared" si="18"/>
        <v>#VALUE!</v>
      </c>
      <c r="G144" s="30" t="str">
        <f t="shared" si="21"/>
        <v/>
      </c>
      <c r="H144" s="30" t="str">
        <f t="shared" si="22"/>
        <v/>
      </c>
      <c r="I144" s="30" t="e">
        <f t="shared" si="19"/>
        <v>#VALUE!</v>
      </c>
      <c r="J144" s="30">
        <f>SUM($H$14:$H144)</f>
        <v>0</v>
      </c>
      <c r="K144" s="25"/>
      <c r="L144" s="25"/>
    </row>
    <row r="145" spans="1:12" x14ac:dyDescent="0.2">
      <c r="A145" s="28" t="str">
        <f>IF(Values_Entered,A144+1,"")</f>
        <v/>
      </c>
      <c r="B145" s="29" t="str">
        <f t="shared" si="16"/>
        <v/>
      </c>
      <c r="C145" s="30" t="str">
        <f t="shared" si="20"/>
        <v/>
      </c>
      <c r="D145" s="30" t="str">
        <f t="shared" si="23"/>
        <v/>
      </c>
      <c r="E145" s="31" t="e">
        <f t="shared" si="17"/>
        <v>#VALUE!</v>
      </c>
      <c r="F145" s="30" t="e">
        <f t="shared" si="18"/>
        <v>#VALUE!</v>
      </c>
      <c r="G145" s="30" t="str">
        <f t="shared" si="21"/>
        <v/>
      </c>
      <c r="H145" s="30" t="str">
        <f t="shared" si="22"/>
        <v/>
      </c>
      <c r="I145" s="30" t="e">
        <f t="shared" si="19"/>
        <v>#VALUE!</v>
      </c>
      <c r="J145" s="30">
        <f>SUM($H$14:$H145)</f>
        <v>0</v>
      </c>
      <c r="K145" s="25"/>
      <c r="L145" s="25"/>
    </row>
    <row r="146" spans="1:12" x14ac:dyDescent="0.2">
      <c r="A146" s="28" t="str">
        <f>IF(Values_Entered,A145+1,"")</f>
        <v/>
      </c>
      <c r="B146" s="29" t="str">
        <f t="shared" si="16"/>
        <v/>
      </c>
      <c r="C146" s="30" t="str">
        <f t="shared" si="20"/>
        <v/>
      </c>
      <c r="D146" s="30" t="str">
        <f t="shared" si="23"/>
        <v/>
      </c>
      <c r="E146" s="31" t="e">
        <f t="shared" si="17"/>
        <v>#VALUE!</v>
      </c>
      <c r="F146" s="30" t="e">
        <f t="shared" si="18"/>
        <v>#VALUE!</v>
      </c>
      <c r="G146" s="30" t="str">
        <f t="shared" si="21"/>
        <v/>
      </c>
      <c r="H146" s="30" t="str">
        <f t="shared" si="22"/>
        <v/>
      </c>
      <c r="I146" s="30" t="e">
        <f t="shared" si="19"/>
        <v>#VALUE!</v>
      </c>
      <c r="J146" s="30">
        <f>SUM($H$14:$H146)</f>
        <v>0</v>
      </c>
      <c r="K146" s="25"/>
      <c r="L146" s="25"/>
    </row>
    <row r="147" spans="1:12" x14ac:dyDescent="0.2">
      <c r="A147" s="28" t="str">
        <f>IF(Values_Entered,A146+1,"")</f>
        <v/>
      </c>
      <c r="B147" s="29" t="str">
        <f t="shared" si="16"/>
        <v/>
      </c>
      <c r="C147" s="30" t="str">
        <f t="shared" si="20"/>
        <v/>
      </c>
      <c r="D147" s="30" t="str">
        <f t="shared" si="23"/>
        <v/>
      </c>
      <c r="E147" s="31" t="e">
        <f t="shared" si="17"/>
        <v>#VALUE!</v>
      </c>
      <c r="F147" s="30" t="e">
        <f t="shared" si="18"/>
        <v>#VALUE!</v>
      </c>
      <c r="G147" s="30" t="str">
        <f t="shared" si="21"/>
        <v/>
      </c>
      <c r="H147" s="30" t="str">
        <f t="shared" si="22"/>
        <v/>
      </c>
      <c r="I147" s="30" t="e">
        <f t="shared" si="19"/>
        <v>#VALUE!</v>
      </c>
      <c r="J147" s="30">
        <f>SUM($H$14:$H147)</f>
        <v>0</v>
      </c>
      <c r="K147" s="25"/>
      <c r="L147" s="25"/>
    </row>
    <row r="148" spans="1:12" x14ac:dyDescent="0.2">
      <c r="A148" s="28" t="str">
        <f>IF(Values_Entered,A147+1,"")</f>
        <v/>
      </c>
      <c r="B148" s="29" t="str">
        <f t="shared" si="16"/>
        <v/>
      </c>
      <c r="C148" s="30" t="str">
        <f t="shared" si="20"/>
        <v/>
      </c>
      <c r="D148" s="30" t="str">
        <f t="shared" si="23"/>
        <v/>
      </c>
      <c r="E148" s="31" t="e">
        <f t="shared" si="17"/>
        <v>#VALUE!</v>
      </c>
      <c r="F148" s="30" t="e">
        <f t="shared" si="18"/>
        <v>#VALUE!</v>
      </c>
      <c r="G148" s="30" t="str">
        <f t="shared" si="21"/>
        <v/>
      </c>
      <c r="H148" s="30" t="str">
        <f t="shared" si="22"/>
        <v/>
      </c>
      <c r="I148" s="30" t="e">
        <f t="shared" si="19"/>
        <v>#VALUE!</v>
      </c>
      <c r="J148" s="30">
        <f>SUM($H$14:$H148)</f>
        <v>0</v>
      </c>
      <c r="K148" s="25"/>
      <c r="L148" s="25"/>
    </row>
    <row r="149" spans="1:12" x14ac:dyDescent="0.2">
      <c r="A149" s="28" t="str">
        <f>IF(Values_Entered,A148+1,"")</f>
        <v/>
      </c>
      <c r="B149" s="29" t="str">
        <f t="shared" si="16"/>
        <v/>
      </c>
      <c r="C149" s="30" t="str">
        <f t="shared" si="20"/>
        <v/>
      </c>
      <c r="D149" s="30" t="str">
        <f t="shared" si="23"/>
        <v/>
      </c>
      <c r="E149" s="31" t="e">
        <f t="shared" si="17"/>
        <v>#VALUE!</v>
      </c>
      <c r="F149" s="30" t="e">
        <f t="shared" si="18"/>
        <v>#VALUE!</v>
      </c>
      <c r="G149" s="30" t="str">
        <f t="shared" si="21"/>
        <v/>
      </c>
      <c r="H149" s="30" t="str">
        <f t="shared" si="22"/>
        <v/>
      </c>
      <c r="I149" s="30" t="e">
        <f t="shared" si="19"/>
        <v>#VALUE!</v>
      </c>
      <c r="J149" s="30">
        <f>SUM($H$14:$H149)</f>
        <v>0</v>
      </c>
      <c r="K149" s="25"/>
      <c r="L149" s="25"/>
    </row>
    <row r="150" spans="1:12" x14ac:dyDescent="0.2">
      <c r="A150" s="28" t="str">
        <f>IF(Values_Entered,A149+1,"")</f>
        <v/>
      </c>
      <c r="B150" s="29" t="str">
        <f t="shared" si="16"/>
        <v/>
      </c>
      <c r="C150" s="30" t="str">
        <f t="shared" si="20"/>
        <v/>
      </c>
      <c r="D150" s="30" t="str">
        <f t="shared" si="23"/>
        <v/>
      </c>
      <c r="E150" s="31" t="e">
        <f t="shared" si="17"/>
        <v>#VALUE!</v>
      </c>
      <c r="F150" s="30" t="e">
        <f t="shared" si="18"/>
        <v>#VALUE!</v>
      </c>
      <c r="G150" s="30" t="str">
        <f t="shared" si="21"/>
        <v/>
      </c>
      <c r="H150" s="30" t="str">
        <f t="shared" si="22"/>
        <v/>
      </c>
      <c r="I150" s="30" t="e">
        <f t="shared" si="19"/>
        <v>#VALUE!</v>
      </c>
      <c r="J150" s="30">
        <f>SUM($H$14:$H150)</f>
        <v>0</v>
      </c>
      <c r="K150" s="25"/>
      <c r="L150" s="25"/>
    </row>
    <row r="151" spans="1:12" x14ac:dyDescent="0.2">
      <c r="A151" s="28" t="str">
        <f>IF(Values_Entered,A150+1,"")</f>
        <v/>
      </c>
      <c r="B151" s="29" t="str">
        <f t="shared" si="16"/>
        <v/>
      </c>
      <c r="C151" s="30" t="str">
        <f t="shared" si="20"/>
        <v/>
      </c>
      <c r="D151" s="30" t="str">
        <f t="shared" si="23"/>
        <v/>
      </c>
      <c r="E151" s="31" t="e">
        <f t="shared" si="17"/>
        <v>#VALUE!</v>
      </c>
      <c r="F151" s="30" t="e">
        <f t="shared" si="18"/>
        <v>#VALUE!</v>
      </c>
      <c r="G151" s="30" t="str">
        <f t="shared" si="21"/>
        <v/>
      </c>
      <c r="H151" s="30" t="str">
        <f t="shared" si="22"/>
        <v/>
      </c>
      <c r="I151" s="30" t="e">
        <f t="shared" si="19"/>
        <v>#VALUE!</v>
      </c>
      <c r="J151" s="30">
        <f>SUM($H$14:$H151)</f>
        <v>0</v>
      </c>
      <c r="K151" s="25"/>
      <c r="L151" s="25"/>
    </row>
    <row r="152" spans="1:12" x14ac:dyDescent="0.2">
      <c r="A152" s="28" t="str">
        <f>IF(Values_Entered,A151+1,"")</f>
        <v/>
      </c>
      <c r="B152" s="29" t="str">
        <f t="shared" si="16"/>
        <v/>
      </c>
      <c r="C152" s="30" t="str">
        <f t="shared" si="20"/>
        <v/>
      </c>
      <c r="D152" s="30" t="str">
        <f t="shared" si="23"/>
        <v/>
      </c>
      <c r="E152" s="31" t="e">
        <f t="shared" si="17"/>
        <v>#VALUE!</v>
      </c>
      <c r="F152" s="30" t="e">
        <f t="shared" si="18"/>
        <v>#VALUE!</v>
      </c>
      <c r="G152" s="30" t="str">
        <f t="shared" si="21"/>
        <v/>
      </c>
      <c r="H152" s="30" t="str">
        <f t="shared" si="22"/>
        <v/>
      </c>
      <c r="I152" s="30" t="e">
        <f t="shared" si="19"/>
        <v>#VALUE!</v>
      </c>
      <c r="J152" s="30">
        <f>SUM($H$14:$H152)</f>
        <v>0</v>
      </c>
      <c r="K152" s="25"/>
      <c r="L152" s="25"/>
    </row>
    <row r="153" spans="1:12" x14ac:dyDescent="0.2">
      <c r="A153" s="28" t="str">
        <f>IF(Values_Entered,A152+1,"")</f>
        <v/>
      </c>
      <c r="B153" s="29" t="str">
        <f t="shared" si="16"/>
        <v/>
      </c>
      <c r="C153" s="30" t="str">
        <f t="shared" si="20"/>
        <v/>
      </c>
      <c r="D153" s="30" t="str">
        <f t="shared" si="23"/>
        <v/>
      </c>
      <c r="E153" s="31" t="e">
        <f t="shared" si="17"/>
        <v>#VALUE!</v>
      </c>
      <c r="F153" s="30" t="e">
        <f t="shared" si="18"/>
        <v>#VALUE!</v>
      </c>
      <c r="G153" s="30" t="str">
        <f t="shared" si="21"/>
        <v/>
      </c>
      <c r="H153" s="30" t="str">
        <f t="shared" si="22"/>
        <v/>
      </c>
      <c r="I153" s="30" t="e">
        <f t="shared" si="19"/>
        <v>#VALUE!</v>
      </c>
      <c r="J153" s="30">
        <f>SUM($H$14:$H153)</f>
        <v>0</v>
      </c>
      <c r="K153" s="25"/>
      <c r="L153" s="25"/>
    </row>
    <row r="154" spans="1:12" x14ac:dyDescent="0.2">
      <c r="A154" s="28" t="str">
        <f>IF(Values_Entered,A153+1,"")</f>
        <v/>
      </c>
      <c r="B154" s="29" t="str">
        <f t="shared" si="16"/>
        <v/>
      </c>
      <c r="C154" s="30" t="str">
        <f t="shared" si="20"/>
        <v/>
      </c>
      <c r="D154" s="30" t="str">
        <f t="shared" si="23"/>
        <v/>
      </c>
      <c r="E154" s="31" t="e">
        <f t="shared" si="17"/>
        <v>#VALUE!</v>
      </c>
      <c r="F154" s="30" t="e">
        <f t="shared" si="18"/>
        <v>#VALUE!</v>
      </c>
      <c r="G154" s="30" t="str">
        <f t="shared" si="21"/>
        <v/>
      </c>
      <c r="H154" s="30" t="str">
        <f t="shared" si="22"/>
        <v/>
      </c>
      <c r="I154" s="30" t="e">
        <f t="shared" si="19"/>
        <v>#VALUE!</v>
      </c>
      <c r="J154" s="30">
        <f>SUM($H$14:$H154)</f>
        <v>0</v>
      </c>
      <c r="K154" s="25"/>
      <c r="L154" s="25"/>
    </row>
    <row r="155" spans="1:12" x14ac:dyDescent="0.2">
      <c r="A155" s="28" t="str">
        <f>IF(Values_Entered,A154+1,"")</f>
        <v/>
      </c>
      <c r="B155" s="29" t="str">
        <f t="shared" si="16"/>
        <v/>
      </c>
      <c r="C155" s="30" t="str">
        <f t="shared" si="20"/>
        <v/>
      </c>
      <c r="D155" s="30" t="str">
        <f t="shared" si="23"/>
        <v/>
      </c>
      <c r="E155" s="31" t="e">
        <f t="shared" si="17"/>
        <v>#VALUE!</v>
      </c>
      <c r="F155" s="30" t="e">
        <f t="shared" si="18"/>
        <v>#VALUE!</v>
      </c>
      <c r="G155" s="30" t="str">
        <f t="shared" si="21"/>
        <v/>
      </c>
      <c r="H155" s="30" t="str">
        <f t="shared" si="22"/>
        <v/>
      </c>
      <c r="I155" s="30" t="e">
        <f t="shared" si="19"/>
        <v>#VALUE!</v>
      </c>
      <c r="J155" s="30">
        <f>SUM($H$14:$H155)</f>
        <v>0</v>
      </c>
      <c r="K155" s="25"/>
      <c r="L155" s="25"/>
    </row>
    <row r="156" spans="1:12" x14ac:dyDescent="0.2">
      <c r="A156" s="28" t="str">
        <f>IF(Values_Entered,A155+1,"")</f>
        <v/>
      </c>
      <c r="B156" s="29" t="str">
        <f t="shared" si="16"/>
        <v/>
      </c>
      <c r="C156" s="30" t="str">
        <f t="shared" si="20"/>
        <v/>
      </c>
      <c r="D156" s="30" t="str">
        <f t="shared" si="23"/>
        <v/>
      </c>
      <c r="E156" s="31" t="e">
        <f t="shared" si="17"/>
        <v>#VALUE!</v>
      </c>
      <c r="F156" s="30" t="e">
        <f t="shared" si="18"/>
        <v>#VALUE!</v>
      </c>
      <c r="G156" s="30" t="str">
        <f t="shared" si="21"/>
        <v/>
      </c>
      <c r="H156" s="30" t="str">
        <f t="shared" si="22"/>
        <v/>
      </c>
      <c r="I156" s="30" t="e">
        <f t="shared" si="19"/>
        <v>#VALUE!</v>
      </c>
      <c r="J156" s="30">
        <f>SUM($H$14:$H156)</f>
        <v>0</v>
      </c>
      <c r="K156" s="25"/>
      <c r="L156" s="25"/>
    </row>
    <row r="157" spans="1:12" x14ac:dyDescent="0.2">
      <c r="A157" s="28" t="str">
        <f>IF(Values_Entered,A156+1,"")</f>
        <v/>
      </c>
      <c r="B157" s="29" t="str">
        <f t="shared" si="16"/>
        <v/>
      </c>
      <c r="C157" s="30" t="str">
        <f t="shared" si="20"/>
        <v/>
      </c>
      <c r="D157" s="30" t="str">
        <f t="shared" si="23"/>
        <v/>
      </c>
      <c r="E157" s="31" t="e">
        <f t="shared" si="17"/>
        <v>#VALUE!</v>
      </c>
      <c r="F157" s="30" t="e">
        <f t="shared" si="18"/>
        <v>#VALUE!</v>
      </c>
      <c r="G157" s="30" t="str">
        <f t="shared" si="21"/>
        <v/>
      </c>
      <c r="H157" s="30" t="str">
        <f t="shared" si="22"/>
        <v/>
      </c>
      <c r="I157" s="30" t="e">
        <f t="shared" si="19"/>
        <v>#VALUE!</v>
      </c>
      <c r="J157" s="30">
        <f>SUM($H$14:$H157)</f>
        <v>0</v>
      </c>
      <c r="K157" s="25"/>
      <c r="L157" s="25"/>
    </row>
    <row r="158" spans="1:12" x14ac:dyDescent="0.2">
      <c r="A158" s="28" t="str">
        <f>IF(Values_Entered,A157+1,"")</f>
        <v/>
      </c>
      <c r="B158" s="29" t="str">
        <f t="shared" si="16"/>
        <v/>
      </c>
      <c r="C158" s="30" t="str">
        <f t="shared" si="20"/>
        <v/>
      </c>
      <c r="D158" s="30" t="str">
        <f t="shared" si="23"/>
        <v/>
      </c>
      <c r="E158" s="31" t="e">
        <f t="shared" si="17"/>
        <v>#VALUE!</v>
      </c>
      <c r="F158" s="30" t="e">
        <f t="shared" si="18"/>
        <v>#VALUE!</v>
      </c>
      <c r="G158" s="30" t="str">
        <f t="shared" si="21"/>
        <v/>
      </c>
      <c r="H158" s="30" t="str">
        <f t="shared" si="22"/>
        <v/>
      </c>
      <c r="I158" s="30" t="e">
        <f t="shared" si="19"/>
        <v>#VALUE!</v>
      </c>
      <c r="J158" s="30">
        <f>SUM($H$14:$H158)</f>
        <v>0</v>
      </c>
      <c r="K158" s="25"/>
      <c r="L158" s="25"/>
    </row>
    <row r="159" spans="1:12" x14ac:dyDescent="0.2">
      <c r="A159" s="28" t="str">
        <f>IF(Values_Entered,A158+1,"")</f>
        <v/>
      </c>
      <c r="B159" s="29" t="str">
        <f t="shared" si="16"/>
        <v/>
      </c>
      <c r="C159" s="30" t="str">
        <f t="shared" si="20"/>
        <v/>
      </c>
      <c r="D159" s="30" t="str">
        <f t="shared" si="23"/>
        <v/>
      </c>
      <c r="E159" s="31" t="e">
        <f t="shared" si="17"/>
        <v>#VALUE!</v>
      </c>
      <c r="F159" s="30" t="e">
        <f t="shared" si="18"/>
        <v>#VALUE!</v>
      </c>
      <c r="G159" s="30" t="str">
        <f t="shared" si="21"/>
        <v/>
      </c>
      <c r="H159" s="30" t="str">
        <f t="shared" si="22"/>
        <v/>
      </c>
      <c r="I159" s="30" t="e">
        <f t="shared" si="19"/>
        <v>#VALUE!</v>
      </c>
      <c r="J159" s="30">
        <f>SUM($H$14:$H159)</f>
        <v>0</v>
      </c>
      <c r="K159" s="25"/>
      <c r="L159" s="25"/>
    </row>
    <row r="160" spans="1:12" x14ac:dyDescent="0.2">
      <c r="A160" s="28" t="str">
        <f>IF(Values_Entered,A159+1,"")</f>
        <v/>
      </c>
      <c r="B160" s="29" t="str">
        <f t="shared" si="16"/>
        <v/>
      </c>
      <c r="C160" s="30" t="str">
        <f t="shared" si="20"/>
        <v/>
      </c>
      <c r="D160" s="30" t="str">
        <f t="shared" si="23"/>
        <v/>
      </c>
      <c r="E160" s="31" t="e">
        <f t="shared" si="17"/>
        <v>#VALUE!</v>
      </c>
      <c r="F160" s="30" t="e">
        <f t="shared" si="18"/>
        <v>#VALUE!</v>
      </c>
      <c r="G160" s="30" t="str">
        <f t="shared" si="21"/>
        <v/>
      </c>
      <c r="H160" s="30" t="str">
        <f t="shared" si="22"/>
        <v/>
      </c>
      <c r="I160" s="30" t="e">
        <f t="shared" si="19"/>
        <v>#VALUE!</v>
      </c>
      <c r="J160" s="30">
        <f>SUM($H$14:$H160)</f>
        <v>0</v>
      </c>
      <c r="K160" s="25"/>
      <c r="L160" s="25"/>
    </row>
    <row r="161" spans="1:12" x14ac:dyDescent="0.2">
      <c r="A161" s="28" t="str">
        <f>IF(Values_Entered,A160+1,"")</f>
        <v/>
      </c>
      <c r="B161" s="29" t="str">
        <f t="shared" si="16"/>
        <v/>
      </c>
      <c r="C161" s="30" t="str">
        <f t="shared" si="20"/>
        <v/>
      </c>
      <c r="D161" s="30" t="str">
        <f t="shared" si="23"/>
        <v/>
      </c>
      <c r="E161" s="31" t="e">
        <f t="shared" si="17"/>
        <v>#VALUE!</v>
      </c>
      <c r="F161" s="30" t="e">
        <f t="shared" si="18"/>
        <v>#VALUE!</v>
      </c>
      <c r="G161" s="30" t="str">
        <f t="shared" si="21"/>
        <v/>
      </c>
      <c r="H161" s="30" t="str">
        <f t="shared" si="22"/>
        <v/>
      </c>
      <c r="I161" s="30" t="e">
        <f t="shared" si="19"/>
        <v>#VALUE!</v>
      </c>
      <c r="J161" s="30">
        <f>SUM($H$14:$H161)</f>
        <v>0</v>
      </c>
      <c r="K161" s="25"/>
      <c r="L161" s="25"/>
    </row>
    <row r="162" spans="1:12" x14ac:dyDescent="0.2">
      <c r="A162" s="28" t="str">
        <f>IF(Values_Entered,A161+1,"")</f>
        <v/>
      </c>
      <c r="B162" s="29" t="str">
        <f t="shared" si="16"/>
        <v/>
      </c>
      <c r="C162" s="30" t="str">
        <f t="shared" si="20"/>
        <v/>
      </c>
      <c r="D162" s="30" t="str">
        <f t="shared" si="23"/>
        <v/>
      </c>
      <c r="E162" s="31" t="e">
        <f t="shared" si="17"/>
        <v>#VALUE!</v>
      </c>
      <c r="F162" s="30" t="e">
        <f t="shared" si="18"/>
        <v>#VALUE!</v>
      </c>
      <c r="G162" s="30" t="str">
        <f t="shared" si="21"/>
        <v/>
      </c>
      <c r="H162" s="30" t="str">
        <f t="shared" si="22"/>
        <v/>
      </c>
      <c r="I162" s="30" t="e">
        <f t="shared" si="19"/>
        <v>#VALUE!</v>
      </c>
      <c r="J162" s="30">
        <f>SUM($H$14:$H162)</f>
        <v>0</v>
      </c>
      <c r="K162" s="25"/>
      <c r="L162" s="25"/>
    </row>
    <row r="163" spans="1:12" x14ac:dyDescent="0.2">
      <c r="A163" s="28" t="str">
        <f>IF(Values_Entered,A162+1,"")</f>
        <v/>
      </c>
      <c r="B163" s="29" t="str">
        <f t="shared" si="16"/>
        <v/>
      </c>
      <c r="C163" s="30" t="str">
        <f t="shared" si="20"/>
        <v/>
      </c>
      <c r="D163" s="30" t="str">
        <f t="shared" si="23"/>
        <v/>
      </c>
      <c r="E163" s="31" t="e">
        <f t="shared" si="17"/>
        <v>#VALUE!</v>
      </c>
      <c r="F163" s="30" t="e">
        <f t="shared" si="18"/>
        <v>#VALUE!</v>
      </c>
      <c r="G163" s="30" t="str">
        <f t="shared" si="21"/>
        <v/>
      </c>
      <c r="H163" s="30" t="str">
        <f t="shared" si="22"/>
        <v/>
      </c>
      <c r="I163" s="30" t="e">
        <f t="shared" si="19"/>
        <v>#VALUE!</v>
      </c>
      <c r="J163" s="30">
        <f>SUM($H$14:$H163)</f>
        <v>0</v>
      </c>
      <c r="K163" s="25"/>
      <c r="L163" s="25"/>
    </row>
    <row r="164" spans="1:12" x14ac:dyDescent="0.2">
      <c r="A164" s="28" t="str">
        <f>IF(Values_Entered,A163+1,"")</f>
        <v/>
      </c>
      <c r="B164" s="29" t="str">
        <f t="shared" si="16"/>
        <v/>
      </c>
      <c r="C164" s="30" t="str">
        <f t="shared" si="20"/>
        <v/>
      </c>
      <c r="D164" s="30" t="str">
        <f t="shared" si="23"/>
        <v/>
      </c>
      <c r="E164" s="31" t="e">
        <f t="shared" si="17"/>
        <v>#VALUE!</v>
      </c>
      <c r="F164" s="30" t="e">
        <f t="shared" si="18"/>
        <v>#VALUE!</v>
      </c>
      <c r="G164" s="30" t="str">
        <f t="shared" si="21"/>
        <v/>
      </c>
      <c r="H164" s="30" t="str">
        <f t="shared" si="22"/>
        <v/>
      </c>
      <c r="I164" s="30" t="e">
        <f t="shared" si="19"/>
        <v>#VALUE!</v>
      </c>
      <c r="J164" s="30">
        <f>SUM($H$14:$H164)</f>
        <v>0</v>
      </c>
      <c r="K164" s="25"/>
      <c r="L164" s="25"/>
    </row>
    <row r="165" spans="1:12" x14ac:dyDescent="0.2">
      <c r="A165" s="28" t="str">
        <f>IF(Values_Entered,A164+1,"")</f>
        <v/>
      </c>
      <c r="B165" s="29" t="str">
        <f t="shared" si="16"/>
        <v/>
      </c>
      <c r="C165" s="30" t="str">
        <f t="shared" si="20"/>
        <v/>
      </c>
      <c r="D165" s="30" t="str">
        <f t="shared" si="23"/>
        <v/>
      </c>
      <c r="E165" s="31" t="e">
        <f t="shared" si="17"/>
        <v>#VALUE!</v>
      </c>
      <c r="F165" s="30" t="e">
        <f t="shared" si="18"/>
        <v>#VALUE!</v>
      </c>
      <c r="G165" s="30" t="str">
        <f t="shared" si="21"/>
        <v/>
      </c>
      <c r="H165" s="30" t="str">
        <f t="shared" si="22"/>
        <v/>
      </c>
      <c r="I165" s="30" t="e">
        <f t="shared" si="19"/>
        <v>#VALUE!</v>
      </c>
      <c r="J165" s="30">
        <f>SUM($H$14:$H165)</f>
        <v>0</v>
      </c>
      <c r="K165" s="25"/>
      <c r="L165" s="25"/>
    </row>
    <row r="166" spans="1:12" x14ac:dyDescent="0.2">
      <c r="A166" s="28" t="str">
        <f>IF(Values_Entered,A165+1,"")</f>
        <v/>
      </c>
      <c r="B166" s="29" t="str">
        <f t="shared" si="16"/>
        <v/>
      </c>
      <c r="C166" s="30" t="str">
        <f t="shared" si="20"/>
        <v/>
      </c>
      <c r="D166" s="30" t="str">
        <f t="shared" si="23"/>
        <v/>
      </c>
      <c r="E166" s="31" t="e">
        <f t="shared" si="17"/>
        <v>#VALUE!</v>
      </c>
      <c r="F166" s="30" t="e">
        <f t="shared" si="18"/>
        <v>#VALUE!</v>
      </c>
      <c r="G166" s="30" t="str">
        <f t="shared" si="21"/>
        <v/>
      </c>
      <c r="H166" s="30" t="str">
        <f t="shared" si="22"/>
        <v/>
      </c>
      <c r="I166" s="30" t="e">
        <f t="shared" si="19"/>
        <v>#VALUE!</v>
      </c>
      <c r="J166" s="30">
        <f>SUM($H$14:$H166)</f>
        <v>0</v>
      </c>
      <c r="K166" s="25"/>
      <c r="L166" s="25"/>
    </row>
    <row r="167" spans="1:12" x14ac:dyDescent="0.2">
      <c r="A167" s="28" t="str">
        <f>IF(Values_Entered,A166+1,"")</f>
        <v/>
      </c>
      <c r="B167" s="29" t="str">
        <f t="shared" si="16"/>
        <v/>
      </c>
      <c r="C167" s="30" t="str">
        <f t="shared" si="20"/>
        <v/>
      </c>
      <c r="D167" s="30" t="str">
        <f t="shared" si="23"/>
        <v/>
      </c>
      <c r="E167" s="31" t="e">
        <f t="shared" si="17"/>
        <v>#VALUE!</v>
      </c>
      <c r="F167" s="30" t="e">
        <f t="shared" si="18"/>
        <v>#VALUE!</v>
      </c>
      <c r="G167" s="30" t="str">
        <f t="shared" si="21"/>
        <v/>
      </c>
      <c r="H167" s="30" t="str">
        <f t="shared" si="22"/>
        <v/>
      </c>
      <c r="I167" s="30" t="e">
        <f t="shared" si="19"/>
        <v>#VALUE!</v>
      </c>
      <c r="J167" s="30">
        <f>SUM($H$14:$H167)</f>
        <v>0</v>
      </c>
      <c r="K167" s="25"/>
      <c r="L167" s="25"/>
    </row>
    <row r="168" spans="1:12" x14ac:dyDescent="0.2">
      <c r="A168" s="28" t="str">
        <f>IF(Values_Entered,A167+1,"")</f>
        <v/>
      </c>
      <c r="B168" s="29" t="str">
        <f t="shared" si="16"/>
        <v/>
      </c>
      <c r="C168" s="30" t="str">
        <f t="shared" si="20"/>
        <v/>
      </c>
      <c r="D168" s="30" t="str">
        <f t="shared" si="23"/>
        <v/>
      </c>
      <c r="E168" s="31" t="e">
        <f t="shared" si="17"/>
        <v>#VALUE!</v>
      </c>
      <c r="F168" s="30" t="e">
        <f t="shared" si="18"/>
        <v>#VALUE!</v>
      </c>
      <c r="G168" s="30" t="str">
        <f t="shared" si="21"/>
        <v/>
      </c>
      <c r="H168" s="30" t="str">
        <f t="shared" si="22"/>
        <v/>
      </c>
      <c r="I168" s="30" t="e">
        <f t="shared" si="19"/>
        <v>#VALUE!</v>
      </c>
      <c r="J168" s="30">
        <f>SUM($H$14:$H168)</f>
        <v>0</v>
      </c>
      <c r="K168" s="25"/>
      <c r="L168" s="25"/>
    </row>
    <row r="169" spans="1:12" x14ac:dyDescent="0.2">
      <c r="A169" s="28" t="str">
        <f>IF(Values_Entered,A168+1,"")</f>
        <v/>
      </c>
      <c r="B169" s="29" t="str">
        <f t="shared" si="16"/>
        <v/>
      </c>
      <c r="C169" s="30" t="str">
        <f t="shared" si="20"/>
        <v/>
      </c>
      <c r="D169" s="30" t="str">
        <f t="shared" si="23"/>
        <v/>
      </c>
      <c r="E169" s="31" t="e">
        <f t="shared" si="17"/>
        <v>#VALUE!</v>
      </c>
      <c r="F169" s="30" t="e">
        <f t="shared" si="18"/>
        <v>#VALUE!</v>
      </c>
      <c r="G169" s="30" t="str">
        <f t="shared" si="21"/>
        <v/>
      </c>
      <c r="H169" s="30" t="str">
        <f t="shared" si="22"/>
        <v/>
      </c>
      <c r="I169" s="30" t="e">
        <f t="shared" si="19"/>
        <v>#VALUE!</v>
      </c>
      <c r="J169" s="30">
        <f>SUM($H$14:$H169)</f>
        <v>0</v>
      </c>
      <c r="K169" s="25"/>
      <c r="L169" s="25"/>
    </row>
    <row r="170" spans="1:12" x14ac:dyDescent="0.2">
      <c r="A170" s="28" t="str">
        <f>IF(Values_Entered,A169+1,"")</f>
        <v/>
      </c>
      <c r="B170" s="29" t="str">
        <f t="shared" si="16"/>
        <v/>
      </c>
      <c r="C170" s="30" t="str">
        <f t="shared" si="20"/>
        <v/>
      </c>
      <c r="D170" s="30" t="str">
        <f t="shared" si="23"/>
        <v/>
      </c>
      <c r="E170" s="31" t="e">
        <f t="shared" si="17"/>
        <v>#VALUE!</v>
      </c>
      <c r="F170" s="30" t="e">
        <f t="shared" si="18"/>
        <v>#VALUE!</v>
      </c>
      <c r="G170" s="30" t="str">
        <f t="shared" si="21"/>
        <v/>
      </c>
      <c r="H170" s="30" t="str">
        <f t="shared" si="22"/>
        <v/>
      </c>
      <c r="I170" s="30" t="e">
        <f t="shared" si="19"/>
        <v>#VALUE!</v>
      </c>
      <c r="J170" s="30">
        <f>SUM($H$14:$H170)</f>
        <v>0</v>
      </c>
      <c r="K170" s="25"/>
      <c r="L170" s="25"/>
    </row>
    <row r="171" spans="1:12" x14ac:dyDescent="0.2">
      <c r="A171" s="28" t="str">
        <f>IF(Values_Entered,A170+1,"")</f>
        <v/>
      </c>
      <c r="B171" s="29" t="str">
        <f t="shared" si="16"/>
        <v/>
      </c>
      <c r="C171" s="30" t="str">
        <f t="shared" si="20"/>
        <v/>
      </c>
      <c r="D171" s="30" t="str">
        <f t="shared" si="23"/>
        <v/>
      </c>
      <c r="E171" s="31" t="e">
        <f t="shared" si="17"/>
        <v>#VALUE!</v>
      </c>
      <c r="F171" s="30" t="e">
        <f t="shared" si="18"/>
        <v>#VALUE!</v>
      </c>
      <c r="G171" s="30" t="str">
        <f t="shared" si="21"/>
        <v/>
      </c>
      <c r="H171" s="30" t="str">
        <f t="shared" si="22"/>
        <v/>
      </c>
      <c r="I171" s="30" t="e">
        <f t="shared" si="19"/>
        <v>#VALUE!</v>
      </c>
      <c r="J171" s="30">
        <f>SUM($H$14:$H171)</f>
        <v>0</v>
      </c>
      <c r="K171" s="25"/>
      <c r="L171" s="25"/>
    </row>
    <row r="172" spans="1:12" x14ac:dyDescent="0.2">
      <c r="A172" s="28" t="str">
        <f>IF(Values_Entered,A171+1,"")</f>
        <v/>
      </c>
      <c r="B172" s="29" t="str">
        <f t="shared" si="16"/>
        <v/>
      </c>
      <c r="C172" s="30" t="str">
        <f t="shared" si="20"/>
        <v/>
      </c>
      <c r="D172" s="30" t="str">
        <f t="shared" si="23"/>
        <v/>
      </c>
      <c r="E172" s="31" t="e">
        <f t="shared" si="17"/>
        <v>#VALUE!</v>
      </c>
      <c r="F172" s="30" t="e">
        <f t="shared" si="18"/>
        <v>#VALUE!</v>
      </c>
      <c r="G172" s="30" t="str">
        <f t="shared" si="21"/>
        <v/>
      </c>
      <c r="H172" s="30" t="str">
        <f t="shared" si="22"/>
        <v/>
      </c>
      <c r="I172" s="30" t="e">
        <f t="shared" si="19"/>
        <v>#VALUE!</v>
      </c>
      <c r="J172" s="30">
        <f>SUM($H$14:$H172)</f>
        <v>0</v>
      </c>
      <c r="K172" s="25"/>
      <c r="L172" s="25"/>
    </row>
    <row r="173" spans="1:12" x14ac:dyDescent="0.2">
      <c r="A173" s="28" t="str">
        <f>IF(Values_Entered,A172+1,"")</f>
        <v/>
      </c>
      <c r="B173" s="29" t="str">
        <f t="shared" si="16"/>
        <v/>
      </c>
      <c r="C173" s="30" t="str">
        <f t="shared" si="20"/>
        <v/>
      </c>
      <c r="D173" s="30" t="str">
        <f t="shared" si="23"/>
        <v/>
      </c>
      <c r="E173" s="31" t="e">
        <f t="shared" si="17"/>
        <v>#VALUE!</v>
      </c>
      <c r="F173" s="30" t="e">
        <f t="shared" si="18"/>
        <v>#VALUE!</v>
      </c>
      <c r="G173" s="30" t="str">
        <f t="shared" si="21"/>
        <v/>
      </c>
      <c r="H173" s="30" t="str">
        <f t="shared" si="22"/>
        <v/>
      </c>
      <c r="I173" s="30" t="e">
        <f t="shared" si="19"/>
        <v>#VALUE!</v>
      </c>
      <c r="J173" s="30">
        <f>SUM($H$14:$H173)</f>
        <v>0</v>
      </c>
      <c r="K173" s="25"/>
      <c r="L173" s="25"/>
    </row>
    <row r="174" spans="1:12" x14ac:dyDescent="0.2">
      <c r="A174" s="28" t="str">
        <f>IF(Values_Entered,A173+1,"")</f>
        <v/>
      </c>
      <c r="B174" s="29" t="str">
        <f t="shared" si="16"/>
        <v/>
      </c>
      <c r="C174" s="30" t="str">
        <f t="shared" si="20"/>
        <v/>
      </c>
      <c r="D174" s="30" t="str">
        <f t="shared" si="23"/>
        <v/>
      </c>
      <c r="E174" s="31" t="e">
        <f t="shared" si="17"/>
        <v>#VALUE!</v>
      </c>
      <c r="F174" s="30" t="e">
        <f t="shared" si="18"/>
        <v>#VALUE!</v>
      </c>
      <c r="G174" s="30" t="str">
        <f t="shared" si="21"/>
        <v/>
      </c>
      <c r="H174" s="30" t="str">
        <f t="shared" si="22"/>
        <v/>
      </c>
      <c r="I174" s="30" t="e">
        <f t="shared" si="19"/>
        <v>#VALUE!</v>
      </c>
      <c r="J174" s="30">
        <f>SUM($H$14:$H174)</f>
        <v>0</v>
      </c>
      <c r="K174" s="25"/>
      <c r="L174" s="25"/>
    </row>
    <row r="175" spans="1:12" x14ac:dyDescent="0.2">
      <c r="A175" s="28" t="str">
        <f>IF(Values_Entered,A174+1,"")</f>
        <v/>
      </c>
      <c r="B175" s="29" t="str">
        <f t="shared" si="16"/>
        <v/>
      </c>
      <c r="C175" s="30" t="str">
        <f t="shared" si="20"/>
        <v/>
      </c>
      <c r="D175" s="30" t="str">
        <f t="shared" si="23"/>
        <v/>
      </c>
      <c r="E175" s="31" t="e">
        <f t="shared" si="17"/>
        <v>#VALUE!</v>
      </c>
      <c r="F175" s="30" t="e">
        <f t="shared" si="18"/>
        <v>#VALUE!</v>
      </c>
      <c r="G175" s="30" t="str">
        <f t="shared" si="21"/>
        <v/>
      </c>
      <c r="H175" s="30" t="str">
        <f t="shared" si="22"/>
        <v/>
      </c>
      <c r="I175" s="30" t="e">
        <f t="shared" si="19"/>
        <v>#VALUE!</v>
      </c>
      <c r="J175" s="30">
        <f>SUM($H$14:$H175)</f>
        <v>0</v>
      </c>
      <c r="K175" s="25"/>
      <c r="L175" s="25"/>
    </row>
    <row r="176" spans="1:12" x14ac:dyDescent="0.2">
      <c r="A176" s="28" t="str">
        <f>IF(Values_Entered,A175+1,"")</f>
        <v/>
      </c>
      <c r="B176" s="29" t="str">
        <f t="shared" si="16"/>
        <v/>
      </c>
      <c r="C176" s="30" t="str">
        <f t="shared" si="20"/>
        <v/>
      </c>
      <c r="D176" s="30" t="str">
        <f t="shared" si="23"/>
        <v/>
      </c>
      <c r="E176" s="31" t="e">
        <f t="shared" si="17"/>
        <v>#VALUE!</v>
      </c>
      <c r="F176" s="30" t="e">
        <f t="shared" si="18"/>
        <v>#VALUE!</v>
      </c>
      <c r="G176" s="30" t="str">
        <f t="shared" si="21"/>
        <v/>
      </c>
      <c r="H176" s="30" t="str">
        <f t="shared" si="22"/>
        <v/>
      </c>
      <c r="I176" s="30" t="e">
        <f t="shared" si="19"/>
        <v>#VALUE!</v>
      </c>
      <c r="J176" s="30">
        <f>SUM($H$14:$H176)</f>
        <v>0</v>
      </c>
      <c r="K176" s="25"/>
      <c r="L176" s="25"/>
    </row>
    <row r="177" spans="1:12" x14ac:dyDescent="0.2">
      <c r="A177" s="28" t="str">
        <f>IF(Values_Entered,A176+1,"")</f>
        <v/>
      </c>
      <c r="B177" s="29" t="str">
        <f t="shared" si="16"/>
        <v/>
      </c>
      <c r="C177" s="30" t="str">
        <f t="shared" si="20"/>
        <v/>
      </c>
      <c r="D177" s="30" t="str">
        <f t="shared" si="23"/>
        <v/>
      </c>
      <c r="E177" s="31" t="e">
        <f t="shared" si="17"/>
        <v>#VALUE!</v>
      </c>
      <c r="F177" s="30" t="e">
        <f t="shared" si="18"/>
        <v>#VALUE!</v>
      </c>
      <c r="G177" s="30" t="str">
        <f t="shared" si="21"/>
        <v/>
      </c>
      <c r="H177" s="30" t="str">
        <f t="shared" si="22"/>
        <v/>
      </c>
      <c r="I177" s="30" t="e">
        <f t="shared" si="19"/>
        <v>#VALUE!</v>
      </c>
      <c r="J177" s="30">
        <f>SUM($H$14:$H177)</f>
        <v>0</v>
      </c>
      <c r="K177" s="25"/>
      <c r="L177" s="25"/>
    </row>
    <row r="178" spans="1:12" x14ac:dyDescent="0.2">
      <c r="A178" s="28" t="str">
        <f>IF(Values_Entered,A177+1,"")</f>
        <v/>
      </c>
      <c r="B178" s="29" t="str">
        <f t="shared" si="16"/>
        <v/>
      </c>
      <c r="C178" s="30" t="str">
        <f t="shared" si="20"/>
        <v/>
      </c>
      <c r="D178" s="30" t="str">
        <f t="shared" si="23"/>
        <v/>
      </c>
      <c r="E178" s="31" t="e">
        <f t="shared" si="17"/>
        <v>#VALUE!</v>
      </c>
      <c r="F178" s="30" t="e">
        <f t="shared" si="18"/>
        <v>#VALUE!</v>
      </c>
      <c r="G178" s="30" t="str">
        <f t="shared" si="21"/>
        <v/>
      </c>
      <c r="H178" s="30" t="str">
        <f t="shared" si="22"/>
        <v/>
      </c>
      <c r="I178" s="30" t="e">
        <f t="shared" si="19"/>
        <v>#VALUE!</v>
      </c>
      <c r="J178" s="30">
        <f>SUM($H$14:$H178)</f>
        <v>0</v>
      </c>
      <c r="K178" s="25"/>
      <c r="L178" s="25"/>
    </row>
    <row r="179" spans="1:12" x14ac:dyDescent="0.2">
      <c r="A179" s="28" t="str">
        <f>IF(Values_Entered,A178+1,"")</f>
        <v/>
      </c>
      <c r="B179" s="29" t="str">
        <f t="shared" si="16"/>
        <v/>
      </c>
      <c r="C179" s="30" t="str">
        <f t="shared" si="20"/>
        <v/>
      </c>
      <c r="D179" s="30" t="str">
        <f t="shared" si="23"/>
        <v/>
      </c>
      <c r="E179" s="31" t="e">
        <f t="shared" si="17"/>
        <v>#VALUE!</v>
      </c>
      <c r="F179" s="30" t="e">
        <f t="shared" si="18"/>
        <v>#VALUE!</v>
      </c>
      <c r="G179" s="30" t="str">
        <f t="shared" si="21"/>
        <v/>
      </c>
      <c r="H179" s="30" t="str">
        <f t="shared" si="22"/>
        <v/>
      </c>
      <c r="I179" s="30" t="e">
        <f t="shared" si="19"/>
        <v>#VALUE!</v>
      </c>
      <c r="J179" s="30">
        <f>SUM($H$14:$H179)</f>
        <v>0</v>
      </c>
      <c r="K179" s="25"/>
      <c r="L179" s="25"/>
    </row>
    <row r="180" spans="1:12" x14ac:dyDescent="0.2">
      <c r="A180" s="28" t="str">
        <f>IF(Values_Entered,A179+1,"")</f>
        <v/>
      </c>
      <c r="B180" s="29" t="str">
        <f t="shared" si="16"/>
        <v/>
      </c>
      <c r="C180" s="30" t="str">
        <f t="shared" si="20"/>
        <v/>
      </c>
      <c r="D180" s="30" t="str">
        <f t="shared" si="23"/>
        <v/>
      </c>
      <c r="E180" s="31" t="e">
        <f t="shared" si="17"/>
        <v>#VALUE!</v>
      </c>
      <c r="F180" s="30" t="e">
        <f t="shared" si="18"/>
        <v>#VALUE!</v>
      </c>
      <c r="G180" s="30" t="str">
        <f t="shared" si="21"/>
        <v/>
      </c>
      <c r="H180" s="30" t="str">
        <f t="shared" si="22"/>
        <v/>
      </c>
      <c r="I180" s="30" t="e">
        <f t="shared" si="19"/>
        <v>#VALUE!</v>
      </c>
      <c r="J180" s="30">
        <f>SUM($H$14:$H180)</f>
        <v>0</v>
      </c>
      <c r="K180" s="25"/>
      <c r="L180" s="25"/>
    </row>
    <row r="181" spans="1:12" x14ac:dyDescent="0.2">
      <c r="A181" s="28" t="str">
        <f>IF(Values_Entered,A180+1,"")</f>
        <v/>
      </c>
      <c r="B181" s="29" t="str">
        <f t="shared" si="16"/>
        <v/>
      </c>
      <c r="C181" s="30" t="str">
        <f t="shared" si="20"/>
        <v/>
      </c>
      <c r="D181" s="30" t="str">
        <f t="shared" si="23"/>
        <v/>
      </c>
      <c r="E181" s="31" t="e">
        <f t="shared" si="17"/>
        <v>#VALUE!</v>
      </c>
      <c r="F181" s="30" t="e">
        <f t="shared" si="18"/>
        <v>#VALUE!</v>
      </c>
      <c r="G181" s="30" t="str">
        <f t="shared" si="21"/>
        <v/>
      </c>
      <c r="H181" s="30" t="str">
        <f t="shared" si="22"/>
        <v/>
      </c>
      <c r="I181" s="30" t="e">
        <f t="shared" si="19"/>
        <v>#VALUE!</v>
      </c>
      <c r="J181" s="30">
        <f>SUM($H$14:$H181)</f>
        <v>0</v>
      </c>
      <c r="K181" s="25"/>
      <c r="L181" s="25"/>
    </row>
    <row r="182" spans="1:12" x14ac:dyDescent="0.2">
      <c r="A182" s="28" t="str">
        <f>IF(Values_Entered,A181+1,"")</f>
        <v/>
      </c>
      <c r="B182" s="29" t="str">
        <f t="shared" si="16"/>
        <v/>
      </c>
      <c r="C182" s="30" t="str">
        <f t="shared" si="20"/>
        <v/>
      </c>
      <c r="D182" s="30" t="str">
        <f t="shared" si="23"/>
        <v/>
      </c>
      <c r="E182" s="31" t="e">
        <f t="shared" si="17"/>
        <v>#VALUE!</v>
      </c>
      <c r="F182" s="30" t="e">
        <f t="shared" si="18"/>
        <v>#VALUE!</v>
      </c>
      <c r="G182" s="30" t="str">
        <f t="shared" si="21"/>
        <v/>
      </c>
      <c r="H182" s="30" t="str">
        <f t="shared" si="22"/>
        <v/>
      </c>
      <c r="I182" s="30" t="e">
        <f t="shared" si="19"/>
        <v>#VALUE!</v>
      </c>
      <c r="J182" s="30">
        <f>SUM($H$14:$H182)</f>
        <v>0</v>
      </c>
      <c r="K182" s="25"/>
      <c r="L182" s="25"/>
    </row>
    <row r="183" spans="1:12" x14ac:dyDescent="0.2">
      <c r="A183" s="28" t="str">
        <f>IF(Values_Entered,A182+1,"")</f>
        <v/>
      </c>
      <c r="B183" s="29" t="str">
        <f t="shared" si="16"/>
        <v/>
      </c>
      <c r="C183" s="30" t="str">
        <f t="shared" si="20"/>
        <v/>
      </c>
      <c r="D183" s="30" t="str">
        <f t="shared" si="23"/>
        <v/>
      </c>
      <c r="E183" s="31" t="e">
        <f t="shared" si="17"/>
        <v>#VALUE!</v>
      </c>
      <c r="F183" s="30" t="e">
        <f t="shared" si="18"/>
        <v>#VALUE!</v>
      </c>
      <c r="G183" s="30" t="str">
        <f t="shared" si="21"/>
        <v/>
      </c>
      <c r="H183" s="30" t="str">
        <f t="shared" si="22"/>
        <v/>
      </c>
      <c r="I183" s="30" t="e">
        <f t="shared" si="19"/>
        <v>#VALUE!</v>
      </c>
      <c r="J183" s="30">
        <f>SUM($H$14:$H183)</f>
        <v>0</v>
      </c>
      <c r="K183" s="25"/>
      <c r="L183" s="25"/>
    </row>
    <row r="184" spans="1:12" x14ac:dyDescent="0.2">
      <c r="A184" s="28" t="str">
        <f>IF(Values_Entered,A183+1,"")</f>
        <v/>
      </c>
      <c r="B184" s="29" t="str">
        <f t="shared" si="16"/>
        <v/>
      </c>
      <c r="C184" s="30" t="str">
        <f t="shared" si="20"/>
        <v/>
      </c>
      <c r="D184" s="30" t="str">
        <f t="shared" si="23"/>
        <v/>
      </c>
      <c r="E184" s="31" t="e">
        <f t="shared" si="17"/>
        <v>#VALUE!</v>
      </c>
      <c r="F184" s="30" t="e">
        <f t="shared" si="18"/>
        <v>#VALUE!</v>
      </c>
      <c r="G184" s="30" t="str">
        <f t="shared" si="21"/>
        <v/>
      </c>
      <c r="H184" s="30" t="str">
        <f t="shared" si="22"/>
        <v/>
      </c>
      <c r="I184" s="30" t="e">
        <f t="shared" si="19"/>
        <v>#VALUE!</v>
      </c>
      <c r="J184" s="30">
        <f>SUM($H$14:$H184)</f>
        <v>0</v>
      </c>
      <c r="K184" s="25"/>
      <c r="L184" s="25"/>
    </row>
    <row r="185" spans="1:12" x14ac:dyDescent="0.2">
      <c r="A185" s="28" t="str">
        <f>IF(Values_Entered,A184+1,"")</f>
        <v/>
      </c>
      <c r="B185" s="29" t="str">
        <f t="shared" si="16"/>
        <v/>
      </c>
      <c r="C185" s="30" t="str">
        <f t="shared" si="20"/>
        <v/>
      </c>
      <c r="D185" s="30" t="str">
        <f t="shared" si="23"/>
        <v/>
      </c>
      <c r="E185" s="31" t="e">
        <f t="shared" si="17"/>
        <v>#VALUE!</v>
      </c>
      <c r="F185" s="30" t="e">
        <f t="shared" si="18"/>
        <v>#VALUE!</v>
      </c>
      <c r="G185" s="30" t="str">
        <f t="shared" si="21"/>
        <v/>
      </c>
      <c r="H185" s="30" t="str">
        <f t="shared" si="22"/>
        <v/>
      </c>
      <c r="I185" s="30" t="e">
        <f t="shared" si="19"/>
        <v>#VALUE!</v>
      </c>
      <c r="J185" s="30">
        <f>SUM($H$14:$H185)</f>
        <v>0</v>
      </c>
      <c r="K185" s="25"/>
      <c r="L185" s="25"/>
    </row>
    <row r="186" spans="1:12" x14ac:dyDescent="0.2">
      <c r="A186" s="28" t="str">
        <f>IF(Values_Entered,A185+1,"")</f>
        <v/>
      </c>
      <c r="B186" s="29" t="str">
        <f t="shared" si="16"/>
        <v/>
      </c>
      <c r="C186" s="30" t="str">
        <f t="shared" si="20"/>
        <v/>
      </c>
      <c r="D186" s="30" t="str">
        <f t="shared" si="23"/>
        <v/>
      </c>
      <c r="E186" s="31" t="e">
        <f t="shared" si="17"/>
        <v>#VALUE!</v>
      </c>
      <c r="F186" s="30" t="e">
        <f t="shared" si="18"/>
        <v>#VALUE!</v>
      </c>
      <c r="G186" s="30" t="str">
        <f t="shared" si="21"/>
        <v/>
      </c>
      <c r="H186" s="30" t="str">
        <f t="shared" si="22"/>
        <v/>
      </c>
      <c r="I186" s="30" t="e">
        <f t="shared" si="19"/>
        <v>#VALUE!</v>
      </c>
      <c r="J186" s="30">
        <f>SUM($H$14:$H186)</f>
        <v>0</v>
      </c>
      <c r="K186" s="25"/>
      <c r="L186" s="25"/>
    </row>
    <row r="187" spans="1:12" x14ac:dyDescent="0.2">
      <c r="A187" s="28" t="str">
        <f>IF(Values_Entered,A186+1,"")</f>
        <v/>
      </c>
      <c r="B187" s="29" t="str">
        <f t="shared" si="16"/>
        <v/>
      </c>
      <c r="C187" s="30" t="str">
        <f t="shared" si="20"/>
        <v/>
      </c>
      <c r="D187" s="30" t="str">
        <f t="shared" si="23"/>
        <v/>
      </c>
      <c r="E187" s="31" t="e">
        <f t="shared" si="17"/>
        <v>#VALUE!</v>
      </c>
      <c r="F187" s="30" t="e">
        <f t="shared" si="18"/>
        <v>#VALUE!</v>
      </c>
      <c r="G187" s="30" t="str">
        <f t="shared" si="21"/>
        <v/>
      </c>
      <c r="H187" s="30" t="str">
        <f t="shared" si="22"/>
        <v/>
      </c>
      <c r="I187" s="30" t="e">
        <f t="shared" si="19"/>
        <v>#VALUE!</v>
      </c>
      <c r="J187" s="30">
        <f>SUM($H$14:$H187)</f>
        <v>0</v>
      </c>
      <c r="K187" s="25"/>
      <c r="L187" s="25"/>
    </row>
    <row r="188" spans="1:12" x14ac:dyDescent="0.2">
      <c r="A188" s="28" t="str">
        <f>IF(Values_Entered,A187+1,"")</f>
        <v/>
      </c>
      <c r="B188" s="29" t="str">
        <f t="shared" si="16"/>
        <v/>
      </c>
      <c r="C188" s="30" t="str">
        <f t="shared" si="20"/>
        <v/>
      </c>
      <c r="D188" s="30" t="str">
        <f t="shared" si="23"/>
        <v/>
      </c>
      <c r="E188" s="31" t="e">
        <f t="shared" si="17"/>
        <v>#VALUE!</v>
      </c>
      <c r="F188" s="30" t="e">
        <f t="shared" si="18"/>
        <v>#VALUE!</v>
      </c>
      <c r="G188" s="30" t="str">
        <f t="shared" si="21"/>
        <v/>
      </c>
      <c r="H188" s="30" t="str">
        <f t="shared" si="22"/>
        <v/>
      </c>
      <c r="I188" s="30" t="e">
        <f t="shared" si="19"/>
        <v>#VALUE!</v>
      </c>
      <c r="J188" s="30">
        <f>SUM($H$14:$H188)</f>
        <v>0</v>
      </c>
      <c r="K188" s="25"/>
      <c r="L188" s="25"/>
    </row>
    <row r="189" spans="1:12" x14ac:dyDescent="0.2">
      <c r="A189" s="28" t="str">
        <f>IF(Values_Entered,A188+1,"")</f>
        <v/>
      </c>
      <c r="B189" s="29" t="str">
        <f t="shared" si="16"/>
        <v/>
      </c>
      <c r="C189" s="30" t="str">
        <f t="shared" si="20"/>
        <v/>
      </c>
      <c r="D189" s="30" t="str">
        <f t="shared" si="23"/>
        <v/>
      </c>
      <c r="E189" s="31" t="e">
        <f t="shared" si="17"/>
        <v>#VALUE!</v>
      </c>
      <c r="F189" s="30" t="e">
        <f t="shared" si="18"/>
        <v>#VALUE!</v>
      </c>
      <c r="G189" s="30" t="str">
        <f t="shared" si="21"/>
        <v/>
      </c>
      <c r="H189" s="30" t="str">
        <f t="shared" si="22"/>
        <v/>
      </c>
      <c r="I189" s="30" t="e">
        <f t="shared" si="19"/>
        <v>#VALUE!</v>
      </c>
      <c r="J189" s="30">
        <f>SUM($H$14:$H189)</f>
        <v>0</v>
      </c>
      <c r="K189" s="25"/>
      <c r="L189" s="25"/>
    </row>
    <row r="190" spans="1:12" x14ac:dyDescent="0.2">
      <c r="A190" s="28" t="str">
        <f>IF(Values_Entered,A189+1,"")</f>
        <v/>
      </c>
      <c r="B190" s="29" t="str">
        <f t="shared" si="16"/>
        <v/>
      </c>
      <c r="C190" s="30" t="str">
        <f t="shared" si="20"/>
        <v/>
      </c>
      <c r="D190" s="30" t="str">
        <f t="shared" si="23"/>
        <v/>
      </c>
      <c r="E190" s="31" t="e">
        <f t="shared" si="17"/>
        <v>#VALUE!</v>
      </c>
      <c r="F190" s="30" t="e">
        <f t="shared" si="18"/>
        <v>#VALUE!</v>
      </c>
      <c r="G190" s="30" t="str">
        <f t="shared" si="21"/>
        <v/>
      </c>
      <c r="H190" s="30" t="str">
        <f t="shared" si="22"/>
        <v/>
      </c>
      <c r="I190" s="30" t="e">
        <f t="shared" si="19"/>
        <v>#VALUE!</v>
      </c>
      <c r="J190" s="30">
        <f>SUM($H$14:$H190)</f>
        <v>0</v>
      </c>
      <c r="K190" s="25"/>
      <c r="L190" s="25"/>
    </row>
    <row r="191" spans="1:12" x14ac:dyDescent="0.2">
      <c r="A191" s="28" t="str">
        <f>IF(Values_Entered,A190+1,"")</f>
        <v/>
      </c>
      <c r="B191" s="29" t="str">
        <f t="shared" si="16"/>
        <v/>
      </c>
      <c r="C191" s="30" t="str">
        <f t="shared" si="20"/>
        <v/>
      </c>
      <c r="D191" s="30" t="str">
        <f t="shared" si="23"/>
        <v/>
      </c>
      <c r="E191" s="31" t="e">
        <f t="shared" si="17"/>
        <v>#VALUE!</v>
      </c>
      <c r="F191" s="30" t="e">
        <f t="shared" si="18"/>
        <v>#VALUE!</v>
      </c>
      <c r="G191" s="30" t="str">
        <f t="shared" si="21"/>
        <v/>
      </c>
      <c r="H191" s="30" t="str">
        <f t="shared" si="22"/>
        <v/>
      </c>
      <c r="I191" s="30" t="e">
        <f t="shared" si="19"/>
        <v>#VALUE!</v>
      </c>
      <c r="J191" s="30">
        <f>SUM($H$14:$H191)</f>
        <v>0</v>
      </c>
      <c r="K191" s="25"/>
      <c r="L191" s="25"/>
    </row>
    <row r="192" spans="1:12" x14ac:dyDescent="0.2">
      <c r="A192" s="28" t="str">
        <f>IF(Values_Entered,A191+1,"")</f>
        <v/>
      </c>
      <c r="B192" s="29" t="str">
        <f t="shared" si="16"/>
        <v/>
      </c>
      <c r="C192" s="30" t="str">
        <f t="shared" si="20"/>
        <v/>
      </c>
      <c r="D192" s="30" t="str">
        <f t="shared" si="23"/>
        <v/>
      </c>
      <c r="E192" s="31" t="e">
        <f t="shared" si="17"/>
        <v>#VALUE!</v>
      </c>
      <c r="F192" s="30" t="e">
        <f t="shared" si="18"/>
        <v>#VALUE!</v>
      </c>
      <c r="G192" s="30" t="str">
        <f t="shared" si="21"/>
        <v/>
      </c>
      <c r="H192" s="30" t="str">
        <f t="shared" si="22"/>
        <v/>
      </c>
      <c r="I192" s="30" t="e">
        <f t="shared" si="19"/>
        <v>#VALUE!</v>
      </c>
      <c r="J192" s="30">
        <f>SUM($H$14:$H192)</f>
        <v>0</v>
      </c>
      <c r="K192" s="25"/>
      <c r="L192" s="25"/>
    </row>
    <row r="193" spans="1:12" x14ac:dyDescent="0.2">
      <c r="A193" s="28" t="str">
        <f>IF(Values_Entered,A192+1,"")</f>
        <v/>
      </c>
      <c r="B193" s="29" t="str">
        <f t="shared" si="16"/>
        <v/>
      </c>
      <c r="C193" s="30" t="str">
        <f t="shared" si="20"/>
        <v/>
      </c>
      <c r="D193" s="30" t="str">
        <f t="shared" si="23"/>
        <v/>
      </c>
      <c r="E193" s="31" t="e">
        <f t="shared" si="17"/>
        <v>#VALUE!</v>
      </c>
      <c r="F193" s="30" t="e">
        <f t="shared" si="18"/>
        <v>#VALUE!</v>
      </c>
      <c r="G193" s="30" t="str">
        <f t="shared" si="21"/>
        <v/>
      </c>
      <c r="H193" s="30" t="str">
        <f t="shared" si="22"/>
        <v/>
      </c>
      <c r="I193" s="30" t="e">
        <f t="shared" si="19"/>
        <v>#VALUE!</v>
      </c>
      <c r="J193" s="30">
        <f>SUM($H$14:$H193)</f>
        <v>0</v>
      </c>
      <c r="K193" s="25"/>
      <c r="L193" s="25"/>
    </row>
    <row r="194" spans="1:12" x14ac:dyDescent="0.2">
      <c r="A194" s="28" t="str">
        <f>IF(Values_Entered,A193+1,"")</f>
        <v/>
      </c>
      <c r="B194" s="29" t="str">
        <f t="shared" si="16"/>
        <v/>
      </c>
      <c r="C194" s="30" t="str">
        <f t="shared" si="20"/>
        <v/>
      </c>
      <c r="D194" s="30" t="str">
        <f t="shared" si="23"/>
        <v/>
      </c>
      <c r="E194" s="31" t="e">
        <f t="shared" si="17"/>
        <v>#VALUE!</v>
      </c>
      <c r="F194" s="30" t="e">
        <f t="shared" si="18"/>
        <v>#VALUE!</v>
      </c>
      <c r="G194" s="30" t="str">
        <f t="shared" si="21"/>
        <v/>
      </c>
      <c r="H194" s="30" t="str">
        <f t="shared" si="22"/>
        <v/>
      </c>
      <c r="I194" s="30" t="e">
        <f t="shared" si="19"/>
        <v>#VALUE!</v>
      </c>
      <c r="J194" s="30">
        <f>SUM($H$14:$H194)</f>
        <v>0</v>
      </c>
      <c r="K194" s="25"/>
      <c r="L194" s="25"/>
    </row>
    <row r="195" spans="1:12" x14ac:dyDescent="0.2">
      <c r="A195" s="28" t="str">
        <f>IF(Values_Entered,A194+1,"")</f>
        <v/>
      </c>
      <c r="B195" s="29" t="str">
        <f t="shared" si="16"/>
        <v/>
      </c>
      <c r="C195" s="30" t="str">
        <f t="shared" si="20"/>
        <v/>
      </c>
      <c r="D195" s="30" t="str">
        <f t="shared" si="23"/>
        <v/>
      </c>
      <c r="E195" s="31" t="e">
        <f t="shared" si="17"/>
        <v>#VALUE!</v>
      </c>
      <c r="F195" s="30" t="e">
        <f t="shared" si="18"/>
        <v>#VALUE!</v>
      </c>
      <c r="G195" s="30" t="str">
        <f t="shared" si="21"/>
        <v/>
      </c>
      <c r="H195" s="30" t="str">
        <f t="shared" si="22"/>
        <v/>
      </c>
      <c r="I195" s="30" t="e">
        <f t="shared" si="19"/>
        <v>#VALUE!</v>
      </c>
      <c r="J195" s="30">
        <f>SUM($H$14:$H195)</f>
        <v>0</v>
      </c>
      <c r="K195" s="25"/>
      <c r="L195" s="25"/>
    </row>
    <row r="196" spans="1:12" x14ac:dyDescent="0.2">
      <c r="A196" s="28" t="str">
        <f>IF(Values_Entered,A195+1,"")</f>
        <v/>
      </c>
      <c r="B196" s="29" t="str">
        <f t="shared" si="16"/>
        <v/>
      </c>
      <c r="C196" s="30" t="str">
        <f t="shared" si="20"/>
        <v/>
      </c>
      <c r="D196" s="30" t="str">
        <f t="shared" si="23"/>
        <v/>
      </c>
      <c r="E196" s="31" t="e">
        <f t="shared" si="17"/>
        <v>#VALUE!</v>
      </c>
      <c r="F196" s="30" t="e">
        <f t="shared" si="18"/>
        <v>#VALUE!</v>
      </c>
      <c r="G196" s="30" t="str">
        <f t="shared" si="21"/>
        <v/>
      </c>
      <c r="H196" s="30" t="str">
        <f t="shared" si="22"/>
        <v/>
      </c>
      <c r="I196" s="30" t="e">
        <f t="shared" si="19"/>
        <v>#VALUE!</v>
      </c>
      <c r="J196" s="30">
        <f>SUM($H$14:$H196)</f>
        <v>0</v>
      </c>
      <c r="K196" s="25"/>
      <c r="L196" s="25"/>
    </row>
    <row r="197" spans="1:12" x14ac:dyDescent="0.2">
      <c r="A197" s="28" t="str">
        <f>IF(Values_Entered,A196+1,"")</f>
        <v/>
      </c>
      <c r="B197" s="29" t="str">
        <f t="shared" si="16"/>
        <v/>
      </c>
      <c r="C197" s="30" t="str">
        <f t="shared" si="20"/>
        <v/>
      </c>
      <c r="D197" s="30" t="str">
        <f t="shared" si="23"/>
        <v/>
      </c>
      <c r="E197" s="31" t="e">
        <f t="shared" si="17"/>
        <v>#VALUE!</v>
      </c>
      <c r="F197" s="30" t="e">
        <f t="shared" si="18"/>
        <v>#VALUE!</v>
      </c>
      <c r="G197" s="30" t="str">
        <f t="shared" si="21"/>
        <v/>
      </c>
      <c r="H197" s="30" t="str">
        <f t="shared" si="22"/>
        <v/>
      </c>
      <c r="I197" s="30" t="e">
        <f t="shared" si="19"/>
        <v>#VALUE!</v>
      </c>
      <c r="J197" s="30">
        <f>SUM($H$14:$H197)</f>
        <v>0</v>
      </c>
      <c r="K197" s="25"/>
      <c r="L197" s="25"/>
    </row>
    <row r="198" spans="1:12" x14ac:dyDescent="0.2">
      <c r="A198" s="28" t="str">
        <f>IF(Values_Entered,A197+1,"")</f>
        <v/>
      </c>
      <c r="B198" s="29" t="str">
        <f t="shared" si="16"/>
        <v/>
      </c>
      <c r="C198" s="30" t="str">
        <f t="shared" si="20"/>
        <v/>
      </c>
      <c r="D198" s="30" t="str">
        <f t="shared" si="23"/>
        <v/>
      </c>
      <c r="E198" s="31" t="e">
        <f t="shared" si="17"/>
        <v>#VALUE!</v>
      </c>
      <c r="F198" s="30" t="e">
        <f t="shared" si="18"/>
        <v>#VALUE!</v>
      </c>
      <c r="G198" s="30" t="str">
        <f t="shared" si="21"/>
        <v/>
      </c>
      <c r="H198" s="30" t="str">
        <f t="shared" si="22"/>
        <v/>
      </c>
      <c r="I198" s="30" t="e">
        <f t="shared" si="19"/>
        <v>#VALUE!</v>
      </c>
      <c r="J198" s="30">
        <f>SUM($H$14:$H198)</f>
        <v>0</v>
      </c>
      <c r="K198" s="25"/>
      <c r="L198" s="25"/>
    </row>
    <row r="199" spans="1:12" x14ac:dyDescent="0.2">
      <c r="A199" s="28" t="str">
        <f>IF(Values_Entered,A198+1,"")</f>
        <v/>
      </c>
      <c r="B199" s="29" t="str">
        <f t="shared" si="16"/>
        <v/>
      </c>
      <c r="C199" s="30" t="str">
        <f t="shared" si="20"/>
        <v/>
      </c>
      <c r="D199" s="30" t="str">
        <f t="shared" si="23"/>
        <v/>
      </c>
      <c r="E199" s="31" t="e">
        <f t="shared" si="17"/>
        <v>#VALUE!</v>
      </c>
      <c r="F199" s="30" t="e">
        <f t="shared" si="18"/>
        <v>#VALUE!</v>
      </c>
      <c r="G199" s="30" t="str">
        <f t="shared" si="21"/>
        <v/>
      </c>
      <c r="H199" s="30" t="str">
        <f t="shared" si="22"/>
        <v/>
      </c>
      <c r="I199" s="30" t="e">
        <f t="shared" si="19"/>
        <v>#VALUE!</v>
      </c>
      <c r="J199" s="30">
        <f>SUM($H$14:$H199)</f>
        <v>0</v>
      </c>
      <c r="K199" s="25"/>
      <c r="L199" s="25"/>
    </row>
    <row r="200" spans="1:12" x14ac:dyDescent="0.2">
      <c r="A200" s="28" t="str">
        <f>IF(Values_Entered,A199+1,"")</f>
        <v/>
      </c>
      <c r="B200" s="29" t="str">
        <f t="shared" si="16"/>
        <v/>
      </c>
      <c r="C200" s="30" t="str">
        <f t="shared" si="20"/>
        <v/>
      </c>
      <c r="D200" s="30" t="str">
        <f t="shared" si="23"/>
        <v/>
      </c>
      <c r="E200" s="31" t="e">
        <f t="shared" si="17"/>
        <v>#VALUE!</v>
      </c>
      <c r="F200" s="30" t="e">
        <f t="shared" si="18"/>
        <v>#VALUE!</v>
      </c>
      <c r="G200" s="30" t="str">
        <f t="shared" si="21"/>
        <v/>
      </c>
      <c r="H200" s="30" t="str">
        <f t="shared" si="22"/>
        <v/>
      </c>
      <c r="I200" s="30" t="e">
        <f t="shared" si="19"/>
        <v>#VALUE!</v>
      </c>
      <c r="J200" s="30">
        <f>SUM($H$14:$H200)</f>
        <v>0</v>
      </c>
      <c r="K200" s="25"/>
      <c r="L200" s="25"/>
    </row>
    <row r="201" spans="1:12" x14ac:dyDescent="0.2">
      <c r="A201" s="28" t="str">
        <f>IF(Values_Entered,A200+1,"")</f>
        <v/>
      </c>
      <c r="B201" s="29" t="str">
        <f t="shared" si="16"/>
        <v/>
      </c>
      <c r="C201" s="30" t="str">
        <f t="shared" si="20"/>
        <v/>
      </c>
      <c r="D201" s="30" t="str">
        <f t="shared" si="23"/>
        <v/>
      </c>
      <c r="E201" s="31" t="e">
        <f t="shared" si="17"/>
        <v>#VALUE!</v>
      </c>
      <c r="F201" s="30" t="e">
        <f t="shared" si="18"/>
        <v>#VALUE!</v>
      </c>
      <c r="G201" s="30" t="str">
        <f t="shared" si="21"/>
        <v/>
      </c>
      <c r="H201" s="30" t="str">
        <f t="shared" si="22"/>
        <v/>
      </c>
      <c r="I201" s="30" t="e">
        <f t="shared" si="19"/>
        <v>#VALUE!</v>
      </c>
      <c r="J201" s="30">
        <f>SUM($H$14:$H201)</f>
        <v>0</v>
      </c>
      <c r="K201" s="25"/>
      <c r="L201" s="25"/>
    </row>
    <row r="202" spans="1:12" x14ac:dyDescent="0.2">
      <c r="A202" s="28" t="str">
        <f>IF(Values_Entered,A201+1,"")</f>
        <v/>
      </c>
      <c r="B202" s="29" t="str">
        <f t="shared" si="16"/>
        <v/>
      </c>
      <c r="C202" s="30" t="str">
        <f t="shared" si="20"/>
        <v/>
      </c>
      <c r="D202" s="30" t="str">
        <f t="shared" si="23"/>
        <v/>
      </c>
      <c r="E202" s="31" t="e">
        <f t="shared" si="17"/>
        <v>#VALUE!</v>
      </c>
      <c r="F202" s="30" t="e">
        <f t="shared" si="18"/>
        <v>#VALUE!</v>
      </c>
      <c r="G202" s="30" t="str">
        <f t="shared" si="21"/>
        <v/>
      </c>
      <c r="H202" s="30" t="str">
        <f t="shared" si="22"/>
        <v/>
      </c>
      <c r="I202" s="30" t="e">
        <f t="shared" si="19"/>
        <v>#VALUE!</v>
      </c>
      <c r="J202" s="30">
        <f>SUM($H$14:$H202)</f>
        <v>0</v>
      </c>
      <c r="K202" s="25"/>
      <c r="L202" s="25"/>
    </row>
    <row r="203" spans="1:12" x14ac:dyDescent="0.2">
      <c r="A203" s="28" t="str">
        <f>IF(Values_Entered,A202+1,"")</f>
        <v/>
      </c>
      <c r="B203" s="29" t="str">
        <f t="shared" si="16"/>
        <v/>
      </c>
      <c r="C203" s="30" t="str">
        <f t="shared" si="20"/>
        <v/>
      </c>
      <c r="D203" s="30" t="str">
        <f t="shared" si="23"/>
        <v/>
      </c>
      <c r="E203" s="31" t="e">
        <f t="shared" si="17"/>
        <v>#VALUE!</v>
      </c>
      <c r="F203" s="30" t="e">
        <f t="shared" si="18"/>
        <v>#VALUE!</v>
      </c>
      <c r="G203" s="30" t="str">
        <f t="shared" si="21"/>
        <v/>
      </c>
      <c r="H203" s="30" t="str">
        <f t="shared" si="22"/>
        <v/>
      </c>
      <c r="I203" s="30" t="e">
        <f t="shared" si="19"/>
        <v>#VALUE!</v>
      </c>
      <c r="J203" s="30">
        <f>SUM($H$14:$H203)</f>
        <v>0</v>
      </c>
      <c r="K203" s="25"/>
      <c r="L203" s="25"/>
    </row>
    <row r="204" spans="1:12" x14ac:dyDescent="0.2">
      <c r="A204" s="28" t="str">
        <f>IF(Values_Entered,A203+1,"")</f>
        <v/>
      </c>
      <c r="B204" s="29" t="str">
        <f t="shared" si="16"/>
        <v/>
      </c>
      <c r="C204" s="30" t="str">
        <f t="shared" si="20"/>
        <v/>
      </c>
      <c r="D204" s="30" t="str">
        <f t="shared" si="23"/>
        <v/>
      </c>
      <c r="E204" s="31" t="e">
        <f t="shared" si="17"/>
        <v>#VALUE!</v>
      </c>
      <c r="F204" s="30" t="e">
        <f t="shared" si="18"/>
        <v>#VALUE!</v>
      </c>
      <c r="G204" s="30" t="str">
        <f t="shared" si="21"/>
        <v/>
      </c>
      <c r="H204" s="30" t="str">
        <f t="shared" si="22"/>
        <v/>
      </c>
      <c r="I204" s="30" t="e">
        <f t="shared" si="19"/>
        <v>#VALUE!</v>
      </c>
      <c r="J204" s="30">
        <f>SUM($H$14:$H204)</f>
        <v>0</v>
      </c>
      <c r="K204" s="25"/>
      <c r="L204" s="25"/>
    </row>
    <row r="205" spans="1:12" x14ac:dyDescent="0.2">
      <c r="A205" s="28" t="str">
        <f>IF(Values_Entered,A204+1,"")</f>
        <v/>
      </c>
      <c r="B205" s="29" t="str">
        <f t="shared" si="16"/>
        <v/>
      </c>
      <c r="C205" s="30" t="str">
        <f t="shared" si="20"/>
        <v/>
      </c>
      <c r="D205" s="30" t="str">
        <f t="shared" si="23"/>
        <v/>
      </c>
      <c r="E205" s="31" t="e">
        <f t="shared" si="17"/>
        <v>#VALUE!</v>
      </c>
      <c r="F205" s="30" t="e">
        <f t="shared" si="18"/>
        <v>#VALUE!</v>
      </c>
      <c r="G205" s="30" t="str">
        <f t="shared" si="21"/>
        <v/>
      </c>
      <c r="H205" s="30" t="str">
        <f t="shared" si="22"/>
        <v/>
      </c>
      <c r="I205" s="30" t="e">
        <f t="shared" si="19"/>
        <v>#VALUE!</v>
      </c>
      <c r="J205" s="30">
        <f>SUM($H$14:$H205)</f>
        <v>0</v>
      </c>
      <c r="K205" s="25"/>
      <c r="L205" s="25"/>
    </row>
    <row r="206" spans="1:12" x14ac:dyDescent="0.2">
      <c r="A206" s="28" t="str">
        <f>IF(Values_Entered,A205+1,"")</f>
        <v/>
      </c>
      <c r="B206" s="29" t="str">
        <f t="shared" ref="B206:B269" si="24">IF(Pay_Num&lt;&gt;"",DATE(YEAR(Loan_Start),MONTH(Loan_Start)+(Pay_Num)*12/Num_Pmt_Per_Year,DAY(Loan_Start)),"")</f>
        <v/>
      </c>
      <c r="C206" s="30" t="str">
        <f t="shared" si="20"/>
        <v/>
      </c>
      <c r="D206" s="30" t="str">
        <f t="shared" si="23"/>
        <v/>
      </c>
      <c r="E206" s="31" t="e">
        <f t="shared" ref="E206:E269" si="25">IF(AND(Pay_Num&lt;&gt;"",Sched_Pay+Scheduled_Extra_Payments&lt;Beg_Bal),Scheduled_Extra_Payments,IF(AND(Pay_Num&lt;&gt;"",Beg_Bal-Sched_Pay&gt;0),Beg_Bal-Sched_Pay,IF(Pay_Num&lt;&gt;"",0,"")))</f>
        <v>#VALUE!</v>
      </c>
      <c r="F206" s="30" t="e">
        <f t="shared" ref="F206:F269" si="26">IF(AND(Pay_Num&lt;&gt;"",Sched_Pay+Extra_Pay&lt;Beg_Bal),Sched_Pay+Extra_Pay,IF(Pay_Num&lt;&gt;"",Beg_Bal,""))</f>
        <v>#VALUE!</v>
      </c>
      <c r="G206" s="30" t="str">
        <f t="shared" si="21"/>
        <v/>
      </c>
      <c r="H206" s="30" t="str">
        <f t="shared" si="22"/>
        <v/>
      </c>
      <c r="I206" s="30" t="e">
        <f t="shared" ref="I206:I269" si="27">IF(AND(Pay_Num&lt;&gt;"",Sched_Pay+Extra_Pay&lt;Beg_Bal),Beg_Bal-Princ,IF(Pay_Num&lt;&gt;"",0,""))</f>
        <v>#VALUE!</v>
      </c>
      <c r="J206" s="30">
        <f>SUM($H$14:$H206)</f>
        <v>0</v>
      </c>
      <c r="K206" s="25"/>
      <c r="L206" s="25"/>
    </row>
    <row r="207" spans="1:12" x14ac:dyDescent="0.2">
      <c r="A207" s="28" t="str">
        <f>IF(Values_Entered,A206+1,"")</f>
        <v/>
      </c>
      <c r="B207" s="29" t="str">
        <f t="shared" si="24"/>
        <v/>
      </c>
      <c r="C207" s="30" t="str">
        <f t="shared" ref="C207:C270" si="28">IF(Pay_Num&lt;&gt;"",I206,"")</f>
        <v/>
      </c>
      <c r="D207" s="30" t="str">
        <f t="shared" si="23"/>
        <v/>
      </c>
      <c r="E207" s="31" t="e">
        <f t="shared" si="25"/>
        <v>#VALUE!</v>
      </c>
      <c r="F207" s="30" t="e">
        <f t="shared" si="26"/>
        <v>#VALUE!</v>
      </c>
      <c r="G207" s="30" t="str">
        <f t="shared" ref="G207:G270" si="29">IF(Pay_Num&lt;&gt;"",Total_Pay-Int,"")</f>
        <v/>
      </c>
      <c r="H207" s="30" t="str">
        <f t="shared" ref="H207:H270" si="30">IF(Pay_Num&lt;&gt;"",Beg_Bal*Interest_Rate/Num_Pmt_Per_Year,"")</f>
        <v/>
      </c>
      <c r="I207" s="30" t="e">
        <f t="shared" si="27"/>
        <v>#VALUE!</v>
      </c>
      <c r="J207" s="30">
        <f>SUM($H$14:$H207)</f>
        <v>0</v>
      </c>
      <c r="K207" s="25"/>
      <c r="L207" s="25"/>
    </row>
    <row r="208" spans="1:12" x14ac:dyDescent="0.2">
      <c r="A208" s="28" t="str">
        <f>IF(Values_Entered,A207+1,"")</f>
        <v/>
      </c>
      <c r="B208" s="29" t="str">
        <f t="shared" si="24"/>
        <v/>
      </c>
      <c r="C208" s="30" t="str">
        <f t="shared" si="28"/>
        <v/>
      </c>
      <c r="D208" s="30" t="str">
        <f t="shared" ref="D208:D271" si="31">IF(Pay_Num&lt;&gt;"",Scheduled_Monthly_Payment,"")</f>
        <v/>
      </c>
      <c r="E208" s="31" t="e">
        <f t="shared" si="25"/>
        <v>#VALUE!</v>
      </c>
      <c r="F208" s="30" t="e">
        <f t="shared" si="26"/>
        <v>#VALUE!</v>
      </c>
      <c r="G208" s="30" t="str">
        <f t="shared" si="29"/>
        <v/>
      </c>
      <c r="H208" s="30" t="str">
        <f t="shared" si="30"/>
        <v/>
      </c>
      <c r="I208" s="30" t="e">
        <f t="shared" si="27"/>
        <v>#VALUE!</v>
      </c>
      <c r="J208" s="30">
        <f>SUM($H$14:$H208)</f>
        <v>0</v>
      </c>
      <c r="K208" s="25"/>
      <c r="L208" s="25"/>
    </row>
    <row r="209" spans="1:12" x14ac:dyDescent="0.2">
      <c r="A209" s="28" t="str">
        <f>IF(Values_Entered,A208+1,"")</f>
        <v/>
      </c>
      <c r="B209" s="29" t="str">
        <f t="shared" si="24"/>
        <v/>
      </c>
      <c r="C209" s="30" t="str">
        <f t="shared" si="28"/>
        <v/>
      </c>
      <c r="D209" s="30" t="str">
        <f t="shared" si="31"/>
        <v/>
      </c>
      <c r="E209" s="31" t="e">
        <f t="shared" si="25"/>
        <v>#VALUE!</v>
      </c>
      <c r="F209" s="30" t="e">
        <f t="shared" si="26"/>
        <v>#VALUE!</v>
      </c>
      <c r="G209" s="30" t="str">
        <f t="shared" si="29"/>
        <v/>
      </c>
      <c r="H209" s="30" t="str">
        <f t="shared" si="30"/>
        <v/>
      </c>
      <c r="I209" s="30" t="e">
        <f t="shared" si="27"/>
        <v>#VALUE!</v>
      </c>
      <c r="J209" s="30">
        <f>SUM($H$14:$H209)</f>
        <v>0</v>
      </c>
      <c r="K209" s="25"/>
      <c r="L209" s="25"/>
    </row>
    <row r="210" spans="1:12" x14ac:dyDescent="0.2">
      <c r="A210" s="28" t="str">
        <f>IF(Values_Entered,A209+1,"")</f>
        <v/>
      </c>
      <c r="B210" s="29" t="str">
        <f t="shared" si="24"/>
        <v/>
      </c>
      <c r="C210" s="30" t="str">
        <f t="shared" si="28"/>
        <v/>
      </c>
      <c r="D210" s="30" t="str">
        <f t="shared" si="31"/>
        <v/>
      </c>
      <c r="E210" s="31" t="e">
        <f t="shared" si="25"/>
        <v>#VALUE!</v>
      </c>
      <c r="F210" s="30" t="e">
        <f t="shared" si="26"/>
        <v>#VALUE!</v>
      </c>
      <c r="G210" s="30" t="str">
        <f t="shared" si="29"/>
        <v/>
      </c>
      <c r="H210" s="30" t="str">
        <f t="shared" si="30"/>
        <v/>
      </c>
      <c r="I210" s="30" t="e">
        <f t="shared" si="27"/>
        <v>#VALUE!</v>
      </c>
      <c r="J210" s="30">
        <f>SUM($H$14:$H210)</f>
        <v>0</v>
      </c>
      <c r="K210" s="25"/>
      <c r="L210" s="25"/>
    </row>
    <row r="211" spans="1:12" x14ac:dyDescent="0.2">
      <c r="A211" s="28" t="str">
        <f>IF(Values_Entered,A210+1,"")</f>
        <v/>
      </c>
      <c r="B211" s="29" t="str">
        <f t="shared" si="24"/>
        <v/>
      </c>
      <c r="C211" s="30" t="str">
        <f t="shared" si="28"/>
        <v/>
      </c>
      <c r="D211" s="30" t="str">
        <f t="shared" si="31"/>
        <v/>
      </c>
      <c r="E211" s="31" t="e">
        <f t="shared" si="25"/>
        <v>#VALUE!</v>
      </c>
      <c r="F211" s="30" t="e">
        <f t="shared" si="26"/>
        <v>#VALUE!</v>
      </c>
      <c r="G211" s="30" t="str">
        <f t="shared" si="29"/>
        <v/>
      </c>
      <c r="H211" s="30" t="str">
        <f t="shared" si="30"/>
        <v/>
      </c>
      <c r="I211" s="30" t="e">
        <f t="shared" si="27"/>
        <v>#VALUE!</v>
      </c>
      <c r="J211" s="30">
        <f>SUM($H$14:$H211)</f>
        <v>0</v>
      </c>
      <c r="K211" s="25"/>
      <c r="L211" s="25"/>
    </row>
    <row r="212" spans="1:12" x14ac:dyDescent="0.2">
      <c r="A212" s="28" t="str">
        <f>IF(Values_Entered,A211+1,"")</f>
        <v/>
      </c>
      <c r="B212" s="29" t="str">
        <f t="shared" si="24"/>
        <v/>
      </c>
      <c r="C212" s="30" t="str">
        <f t="shared" si="28"/>
        <v/>
      </c>
      <c r="D212" s="30" t="str">
        <f t="shared" si="31"/>
        <v/>
      </c>
      <c r="E212" s="31" t="e">
        <f t="shared" si="25"/>
        <v>#VALUE!</v>
      </c>
      <c r="F212" s="30" t="e">
        <f t="shared" si="26"/>
        <v>#VALUE!</v>
      </c>
      <c r="G212" s="30" t="str">
        <f t="shared" si="29"/>
        <v/>
      </c>
      <c r="H212" s="30" t="str">
        <f t="shared" si="30"/>
        <v/>
      </c>
      <c r="I212" s="30" t="e">
        <f t="shared" si="27"/>
        <v>#VALUE!</v>
      </c>
      <c r="J212" s="30">
        <f>SUM($H$14:$H212)</f>
        <v>0</v>
      </c>
      <c r="K212" s="25"/>
      <c r="L212" s="25"/>
    </row>
    <row r="213" spans="1:12" x14ac:dyDescent="0.2">
      <c r="A213" s="28" t="str">
        <f>IF(Values_Entered,A212+1,"")</f>
        <v/>
      </c>
      <c r="B213" s="29" t="str">
        <f t="shared" si="24"/>
        <v/>
      </c>
      <c r="C213" s="30" t="str">
        <f t="shared" si="28"/>
        <v/>
      </c>
      <c r="D213" s="30" t="str">
        <f t="shared" si="31"/>
        <v/>
      </c>
      <c r="E213" s="31" t="e">
        <f t="shared" si="25"/>
        <v>#VALUE!</v>
      </c>
      <c r="F213" s="30" t="e">
        <f t="shared" si="26"/>
        <v>#VALUE!</v>
      </c>
      <c r="G213" s="30" t="str">
        <f t="shared" si="29"/>
        <v/>
      </c>
      <c r="H213" s="30" t="str">
        <f t="shared" si="30"/>
        <v/>
      </c>
      <c r="I213" s="30" t="e">
        <f t="shared" si="27"/>
        <v>#VALUE!</v>
      </c>
      <c r="J213" s="30">
        <f>SUM($H$14:$H213)</f>
        <v>0</v>
      </c>
      <c r="K213" s="25"/>
      <c r="L213" s="25"/>
    </row>
    <row r="214" spans="1:12" x14ac:dyDescent="0.2">
      <c r="A214" s="28" t="str">
        <f>IF(Values_Entered,A213+1,"")</f>
        <v/>
      </c>
      <c r="B214" s="29" t="str">
        <f t="shared" si="24"/>
        <v/>
      </c>
      <c r="C214" s="30" t="str">
        <f t="shared" si="28"/>
        <v/>
      </c>
      <c r="D214" s="30" t="str">
        <f t="shared" si="31"/>
        <v/>
      </c>
      <c r="E214" s="31" t="e">
        <f t="shared" si="25"/>
        <v>#VALUE!</v>
      </c>
      <c r="F214" s="30" t="e">
        <f t="shared" si="26"/>
        <v>#VALUE!</v>
      </c>
      <c r="G214" s="30" t="str">
        <f t="shared" si="29"/>
        <v/>
      </c>
      <c r="H214" s="30" t="str">
        <f t="shared" si="30"/>
        <v/>
      </c>
      <c r="I214" s="30" t="e">
        <f t="shared" si="27"/>
        <v>#VALUE!</v>
      </c>
      <c r="J214" s="30">
        <f>SUM($H$14:$H214)</f>
        <v>0</v>
      </c>
      <c r="K214" s="25"/>
      <c r="L214" s="25"/>
    </row>
    <row r="215" spans="1:12" x14ac:dyDescent="0.2">
      <c r="A215" s="28" t="str">
        <f>IF(Values_Entered,A214+1,"")</f>
        <v/>
      </c>
      <c r="B215" s="29" t="str">
        <f t="shared" si="24"/>
        <v/>
      </c>
      <c r="C215" s="30" t="str">
        <f t="shared" si="28"/>
        <v/>
      </c>
      <c r="D215" s="30" t="str">
        <f t="shared" si="31"/>
        <v/>
      </c>
      <c r="E215" s="31" t="e">
        <f t="shared" si="25"/>
        <v>#VALUE!</v>
      </c>
      <c r="F215" s="30" t="e">
        <f t="shared" si="26"/>
        <v>#VALUE!</v>
      </c>
      <c r="G215" s="30" t="str">
        <f t="shared" si="29"/>
        <v/>
      </c>
      <c r="H215" s="30" t="str">
        <f t="shared" si="30"/>
        <v/>
      </c>
      <c r="I215" s="30" t="e">
        <f t="shared" si="27"/>
        <v>#VALUE!</v>
      </c>
      <c r="J215" s="30">
        <f>SUM($H$14:$H215)</f>
        <v>0</v>
      </c>
      <c r="K215" s="25"/>
      <c r="L215" s="25"/>
    </row>
    <row r="216" spans="1:12" x14ac:dyDescent="0.2">
      <c r="A216" s="28" t="str">
        <f>IF(Values_Entered,A215+1,"")</f>
        <v/>
      </c>
      <c r="B216" s="29" t="str">
        <f t="shared" si="24"/>
        <v/>
      </c>
      <c r="C216" s="30" t="str">
        <f t="shared" si="28"/>
        <v/>
      </c>
      <c r="D216" s="30" t="str">
        <f t="shared" si="31"/>
        <v/>
      </c>
      <c r="E216" s="31" t="e">
        <f t="shared" si="25"/>
        <v>#VALUE!</v>
      </c>
      <c r="F216" s="30" t="e">
        <f t="shared" si="26"/>
        <v>#VALUE!</v>
      </c>
      <c r="G216" s="30" t="str">
        <f t="shared" si="29"/>
        <v/>
      </c>
      <c r="H216" s="30" t="str">
        <f t="shared" si="30"/>
        <v/>
      </c>
      <c r="I216" s="30" t="e">
        <f t="shared" si="27"/>
        <v>#VALUE!</v>
      </c>
      <c r="J216" s="30">
        <f>SUM($H$14:$H216)</f>
        <v>0</v>
      </c>
      <c r="K216" s="25"/>
      <c r="L216" s="25"/>
    </row>
    <row r="217" spans="1:12" x14ac:dyDescent="0.2">
      <c r="A217" s="28" t="str">
        <f>IF(Values_Entered,A216+1,"")</f>
        <v/>
      </c>
      <c r="B217" s="29" t="str">
        <f t="shared" si="24"/>
        <v/>
      </c>
      <c r="C217" s="30" t="str">
        <f t="shared" si="28"/>
        <v/>
      </c>
      <c r="D217" s="30" t="str">
        <f t="shared" si="31"/>
        <v/>
      </c>
      <c r="E217" s="31" t="e">
        <f t="shared" si="25"/>
        <v>#VALUE!</v>
      </c>
      <c r="F217" s="30" t="e">
        <f t="shared" si="26"/>
        <v>#VALUE!</v>
      </c>
      <c r="G217" s="30" t="str">
        <f t="shared" si="29"/>
        <v/>
      </c>
      <c r="H217" s="30" t="str">
        <f t="shared" si="30"/>
        <v/>
      </c>
      <c r="I217" s="30" t="e">
        <f t="shared" si="27"/>
        <v>#VALUE!</v>
      </c>
      <c r="J217" s="30">
        <f>SUM($H$14:$H217)</f>
        <v>0</v>
      </c>
      <c r="K217" s="25"/>
      <c r="L217" s="25"/>
    </row>
    <row r="218" spans="1:12" x14ac:dyDescent="0.2">
      <c r="A218" s="28" t="str">
        <f>IF(Values_Entered,A217+1,"")</f>
        <v/>
      </c>
      <c r="B218" s="29" t="str">
        <f t="shared" si="24"/>
        <v/>
      </c>
      <c r="C218" s="30" t="str">
        <f t="shared" si="28"/>
        <v/>
      </c>
      <c r="D218" s="30" t="str">
        <f t="shared" si="31"/>
        <v/>
      </c>
      <c r="E218" s="31" t="e">
        <f t="shared" si="25"/>
        <v>#VALUE!</v>
      </c>
      <c r="F218" s="30" t="e">
        <f t="shared" si="26"/>
        <v>#VALUE!</v>
      </c>
      <c r="G218" s="30" t="str">
        <f t="shared" si="29"/>
        <v/>
      </c>
      <c r="H218" s="30" t="str">
        <f t="shared" si="30"/>
        <v/>
      </c>
      <c r="I218" s="30" t="e">
        <f t="shared" si="27"/>
        <v>#VALUE!</v>
      </c>
      <c r="J218" s="30">
        <f>SUM($H$14:$H218)</f>
        <v>0</v>
      </c>
      <c r="K218" s="25"/>
      <c r="L218" s="25"/>
    </row>
    <row r="219" spans="1:12" x14ac:dyDescent="0.2">
      <c r="A219" s="28" t="str">
        <f>IF(Values_Entered,A218+1,"")</f>
        <v/>
      </c>
      <c r="B219" s="29" t="str">
        <f t="shared" si="24"/>
        <v/>
      </c>
      <c r="C219" s="30" t="str">
        <f t="shared" si="28"/>
        <v/>
      </c>
      <c r="D219" s="30" t="str">
        <f t="shared" si="31"/>
        <v/>
      </c>
      <c r="E219" s="31" t="e">
        <f t="shared" si="25"/>
        <v>#VALUE!</v>
      </c>
      <c r="F219" s="30" t="e">
        <f t="shared" si="26"/>
        <v>#VALUE!</v>
      </c>
      <c r="G219" s="30" t="str">
        <f t="shared" si="29"/>
        <v/>
      </c>
      <c r="H219" s="30" t="str">
        <f t="shared" si="30"/>
        <v/>
      </c>
      <c r="I219" s="30" t="e">
        <f t="shared" si="27"/>
        <v>#VALUE!</v>
      </c>
      <c r="J219" s="30">
        <f>SUM($H$14:$H219)</f>
        <v>0</v>
      </c>
      <c r="K219" s="25"/>
      <c r="L219" s="25"/>
    </row>
    <row r="220" spans="1:12" x14ac:dyDescent="0.2">
      <c r="A220" s="28" t="str">
        <f>IF(Values_Entered,A219+1,"")</f>
        <v/>
      </c>
      <c r="B220" s="29" t="str">
        <f t="shared" si="24"/>
        <v/>
      </c>
      <c r="C220" s="30" t="str">
        <f t="shared" si="28"/>
        <v/>
      </c>
      <c r="D220" s="30" t="str">
        <f t="shared" si="31"/>
        <v/>
      </c>
      <c r="E220" s="31" t="e">
        <f t="shared" si="25"/>
        <v>#VALUE!</v>
      </c>
      <c r="F220" s="30" t="e">
        <f t="shared" si="26"/>
        <v>#VALUE!</v>
      </c>
      <c r="G220" s="30" t="str">
        <f t="shared" si="29"/>
        <v/>
      </c>
      <c r="H220" s="30" t="str">
        <f t="shared" si="30"/>
        <v/>
      </c>
      <c r="I220" s="30" t="e">
        <f t="shared" si="27"/>
        <v>#VALUE!</v>
      </c>
      <c r="J220" s="30">
        <f>SUM($H$14:$H220)</f>
        <v>0</v>
      </c>
      <c r="K220" s="25"/>
      <c r="L220" s="25"/>
    </row>
    <row r="221" spans="1:12" x14ac:dyDescent="0.2">
      <c r="A221" s="28" t="str">
        <f>IF(Values_Entered,A220+1,"")</f>
        <v/>
      </c>
      <c r="B221" s="29" t="str">
        <f t="shared" si="24"/>
        <v/>
      </c>
      <c r="C221" s="30" t="str">
        <f t="shared" si="28"/>
        <v/>
      </c>
      <c r="D221" s="30" t="str">
        <f t="shared" si="31"/>
        <v/>
      </c>
      <c r="E221" s="31" t="e">
        <f t="shared" si="25"/>
        <v>#VALUE!</v>
      </c>
      <c r="F221" s="30" t="e">
        <f t="shared" si="26"/>
        <v>#VALUE!</v>
      </c>
      <c r="G221" s="30" t="str">
        <f t="shared" si="29"/>
        <v/>
      </c>
      <c r="H221" s="30" t="str">
        <f t="shared" si="30"/>
        <v/>
      </c>
      <c r="I221" s="30" t="e">
        <f t="shared" si="27"/>
        <v>#VALUE!</v>
      </c>
      <c r="J221" s="30">
        <f>SUM($H$14:$H221)</f>
        <v>0</v>
      </c>
      <c r="K221" s="25"/>
      <c r="L221" s="25"/>
    </row>
    <row r="222" spans="1:12" x14ac:dyDescent="0.2">
      <c r="A222" s="28" t="str">
        <f>IF(Values_Entered,A221+1,"")</f>
        <v/>
      </c>
      <c r="B222" s="29" t="str">
        <f t="shared" si="24"/>
        <v/>
      </c>
      <c r="C222" s="30" t="str">
        <f t="shared" si="28"/>
        <v/>
      </c>
      <c r="D222" s="30" t="str">
        <f t="shared" si="31"/>
        <v/>
      </c>
      <c r="E222" s="31" t="e">
        <f t="shared" si="25"/>
        <v>#VALUE!</v>
      </c>
      <c r="F222" s="30" t="e">
        <f t="shared" si="26"/>
        <v>#VALUE!</v>
      </c>
      <c r="G222" s="30" t="str">
        <f t="shared" si="29"/>
        <v/>
      </c>
      <c r="H222" s="30" t="str">
        <f t="shared" si="30"/>
        <v/>
      </c>
      <c r="I222" s="30" t="e">
        <f t="shared" si="27"/>
        <v>#VALUE!</v>
      </c>
      <c r="J222" s="30">
        <f>SUM($H$14:$H222)</f>
        <v>0</v>
      </c>
      <c r="K222" s="25"/>
      <c r="L222" s="25"/>
    </row>
    <row r="223" spans="1:12" x14ac:dyDescent="0.2">
      <c r="A223" s="28" t="str">
        <f>IF(Values_Entered,A222+1,"")</f>
        <v/>
      </c>
      <c r="B223" s="29" t="str">
        <f t="shared" si="24"/>
        <v/>
      </c>
      <c r="C223" s="30" t="str">
        <f t="shared" si="28"/>
        <v/>
      </c>
      <c r="D223" s="30" t="str">
        <f t="shared" si="31"/>
        <v/>
      </c>
      <c r="E223" s="31" t="e">
        <f t="shared" si="25"/>
        <v>#VALUE!</v>
      </c>
      <c r="F223" s="30" t="e">
        <f t="shared" si="26"/>
        <v>#VALUE!</v>
      </c>
      <c r="G223" s="30" t="str">
        <f t="shared" si="29"/>
        <v/>
      </c>
      <c r="H223" s="30" t="str">
        <f t="shared" si="30"/>
        <v/>
      </c>
      <c r="I223" s="30" t="e">
        <f t="shared" si="27"/>
        <v>#VALUE!</v>
      </c>
      <c r="J223" s="30">
        <f>SUM($H$14:$H223)</f>
        <v>0</v>
      </c>
      <c r="K223" s="25"/>
      <c r="L223" s="25"/>
    </row>
    <row r="224" spans="1:12" x14ac:dyDescent="0.2">
      <c r="A224" s="28" t="str">
        <f>IF(Values_Entered,A223+1,"")</f>
        <v/>
      </c>
      <c r="B224" s="29" t="str">
        <f t="shared" si="24"/>
        <v/>
      </c>
      <c r="C224" s="30" t="str">
        <f t="shared" si="28"/>
        <v/>
      </c>
      <c r="D224" s="30" t="str">
        <f t="shared" si="31"/>
        <v/>
      </c>
      <c r="E224" s="31" t="e">
        <f t="shared" si="25"/>
        <v>#VALUE!</v>
      </c>
      <c r="F224" s="30" t="e">
        <f t="shared" si="26"/>
        <v>#VALUE!</v>
      </c>
      <c r="G224" s="30" t="str">
        <f t="shared" si="29"/>
        <v/>
      </c>
      <c r="H224" s="30" t="str">
        <f t="shared" si="30"/>
        <v/>
      </c>
      <c r="I224" s="30" t="e">
        <f t="shared" si="27"/>
        <v>#VALUE!</v>
      </c>
      <c r="J224" s="30">
        <f>SUM($H$14:$H224)</f>
        <v>0</v>
      </c>
      <c r="K224" s="25"/>
      <c r="L224" s="25"/>
    </row>
    <row r="225" spans="1:12" x14ac:dyDescent="0.2">
      <c r="A225" s="28" t="str">
        <f>IF(Values_Entered,A224+1,"")</f>
        <v/>
      </c>
      <c r="B225" s="29" t="str">
        <f t="shared" si="24"/>
        <v/>
      </c>
      <c r="C225" s="30" t="str">
        <f t="shared" si="28"/>
        <v/>
      </c>
      <c r="D225" s="30" t="str">
        <f t="shared" si="31"/>
        <v/>
      </c>
      <c r="E225" s="31" t="e">
        <f t="shared" si="25"/>
        <v>#VALUE!</v>
      </c>
      <c r="F225" s="30" t="e">
        <f t="shared" si="26"/>
        <v>#VALUE!</v>
      </c>
      <c r="G225" s="30" t="str">
        <f t="shared" si="29"/>
        <v/>
      </c>
      <c r="H225" s="30" t="str">
        <f t="shared" si="30"/>
        <v/>
      </c>
      <c r="I225" s="30" t="e">
        <f t="shared" si="27"/>
        <v>#VALUE!</v>
      </c>
      <c r="J225" s="30">
        <f>SUM($H$14:$H225)</f>
        <v>0</v>
      </c>
      <c r="K225" s="25"/>
      <c r="L225" s="25"/>
    </row>
    <row r="226" spans="1:12" x14ac:dyDescent="0.2">
      <c r="A226" s="28" t="str">
        <f>IF(Values_Entered,A225+1,"")</f>
        <v/>
      </c>
      <c r="B226" s="29" t="str">
        <f t="shared" si="24"/>
        <v/>
      </c>
      <c r="C226" s="30" t="str">
        <f t="shared" si="28"/>
        <v/>
      </c>
      <c r="D226" s="30" t="str">
        <f t="shared" si="31"/>
        <v/>
      </c>
      <c r="E226" s="31" t="e">
        <f t="shared" si="25"/>
        <v>#VALUE!</v>
      </c>
      <c r="F226" s="30" t="e">
        <f t="shared" si="26"/>
        <v>#VALUE!</v>
      </c>
      <c r="G226" s="30" t="str">
        <f t="shared" si="29"/>
        <v/>
      </c>
      <c r="H226" s="30" t="str">
        <f t="shared" si="30"/>
        <v/>
      </c>
      <c r="I226" s="30" t="e">
        <f t="shared" si="27"/>
        <v>#VALUE!</v>
      </c>
      <c r="J226" s="30">
        <f>SUM($H$14:$H226)</f>
        <v>0</v>
      </c>
      <c r="K226" s="25"/>
      <c r="L226" s="25"/>
    </row>
    <row r="227" spans="1:12" x14ac:dyDescent="0.2">
      <c r="A227" s="28" t="str">
        <f>IF(Values_Entered,A226+1,"")</f>
        <v/>
      </c>
      <c r="B227" s="29" t="str">
        <f t="shared" si="24"/>
        <v/>
      </c>
      <c r="C227" s="30" t="str">
        <f t="shared" si="28"/>
        <v/>
      </c>
      <c r="D227" s="30" t="str">
        <f t="shared" si="31"/>
        <v/>
      </c>
      <c r="E227" s="31" t="e">
        <f t="shared" si="25"/>
        <v>#VALUE!</v>
      </c>
      <c r="F227" s="30" t="e">
        <f t="shared" si="26"/>
        <v>#VALUE!</v>
      </c>
      <c r="G227" s="30" t="str">
        <f t="shared" si="29"/>
        <v/>
      </c>
      <c r="H227" s="30" t="str">
        <f t="shared" si="30"/>
        <v/>
      </c>
      <c r="I227" s="30" t="e">
        <f t="shared" si="27"/>
        <v>#VALUE!</v>
      </c>
      <c r="J227" s="30">
        <f>SUM($H$14:$H227)</f>
        <v>0</v>
      </c>
      <c r="K227" s="25"/>
      <c r="L227" s="25"/>
    </row>
    <row r="228" spans="1:12" x14ac:dyDescent="0.2">
      <c r="A228" s="28" t="str">
        <f>IF(Values_Entered,A227+1,"")</f>
        <v/>
      </c>
      <c r="B228" s="29" t="str">
        <f t="shared" si="24"/>
        <v/>
      </c>
      <c r="C228" s="30" t="str">
        <f t="shared" si="28"/>
        <v/>
      </c>
      <c r="D228" s="30" t="str">
        <f t="shared" si="31"/>
        <v/>
      </c>
      <c r="E228" s="31" t="e">
        <f t="shared" si="25"/>
        <v>#VALUE!</v>
      </c>
      <c r="F228" s="30" t="e">
        <f t="shared" si="26"/>
        <v>#VALUE!</v>
      </c>
      <c r="G228" s="30" t="str">
        <f t="shared" si="29"/>
        <v/>
      </c>
      <c r="H228" s="30" t="str">
        <f t="shared" si="30"/>
        <v/>
      </c>
      <c r="I228" s="30" t="e">
        <f t="shared" si="27"/>
        <v>#VALUE!</v>
      </c>
      <c r="J228" s="30">
        <f>SUM($H$14:$H228)</f>
        <v>0</v>
      </c>
      <c r="K228" s="25"/>
      <c r="L228" s="25"/>
    </row>
    <row r="229" spans="1:12" x14ac:dyDescent="0.2">
      <c r="A229" s="28" t="str">
        <f>IF(Values_Entered,A228+1,"")</f>
        <v/>
      </c>
      <c r="B229" s="29" t="str">
        <f t="shared" si="24"/>
        <v/>
      </c>
      <c r="C229" s="30" t="str">
        <f t="shared" si="28"/>
        <v/>
      </c>
      <c r="D229" s="30" t="str">
        <f t="shared" si="31"/>
        <v/>
      </c>
      <c r="E229" s="31" t="e">
        <f t="shared" si="25"/>
        <v>#VALUE!</v>
      </c>
      <c r="F229" s="30" t="e">
        <f t="shared" si="26"/>
        <v>#VALUE!</v>
      </c>
      <c r="G229" s="30" t="str">
        <f t="shared" si="29"/>
        <v/>
      </c>
      <c r="H229" s="30" t="str">
        <f t="shared" si="30"/>
        <v/>
      </c>
      <c r="I229" s="30" t="e">
        <f t="shared" si="27"/>
        <v>#VALUE!</v>
      </c>
      <c r="J229" s="30">
        <f>SUM($H$14:$H229)</f>
        <v>0</v>
      </c>
      <c r="K229" s="25"/>
      <c r="L229" s="25"/>
    </row>
    <row r="230" spans="1:12" x14ac:dyDescent="0.2">
      <c r="A230" s="28" t="str">
        <f>IF(Values_Entered,A229+1,"")</f>
        <v/>
      </c>
      <c r="B230" s="29" t="str">
        <f t="shared" si="24"/>
        <v/>
      </c>
      <c r="C230" s="30" t="str">
        <f t="shared" si="28"/>
        <v/>
      </c>
      <c r="D230" s="30" t="str">
        <f t="shared" si="31"/>
        <v/>
      </c>
      <c r="E230" s="31" t="e">
        <f t="shared" si="25"/>
        <v>#VALUE!</v>
      </c>
      <c r="F230" s="30" t="e">
        <f t="shared" si="26"/>
        <v>#VALUE!</v>
      </c>
      <c r="G230" s="30" t="str">
        <f t="shared" si="29"/>
        <v/>
      </c>
      <c r="H230" s="30" t="str">
        <f t="shared" si="30"/>
        <v/>
      </c>
      <c r="I230" s="30" t="e">
        <f t="shared" si="27"/>
        <v>#VALUE!</v>
      </c>
      <c r="J230" s="30">
        <f>SUM($H$14:$H230)</f>
        <v>0</v>
      </c>
      <c r="K230" s="25"/>
      <c r="L230" s="25"/>
    </row>
    <row r="231" spans="1:12" x14ac:dyDescent="0.2">
      <c r="A231" s="28" t="str">
        <f>IF(Values_Entered,A230+1,"")</f>
        <v/>
      </c>
      <c r="B231" s="29" t="str">
        <f t="shared" si="24"/>
        <v/>
      </c>
      <c r="C231" s="30" t="str">
        <f t="shared" si="28"/>
        <v/>
      </c>
      <c r="D231" s="30" t="str">
        <f t="shared" si="31"/>
        <v/>
      </c>
      <c r="E231" s="31" t="e">
        <f t="shared" si="25"/>
        <v>#VALUE!</v>
      </c>
      <c r="F231" s="30" t="e">
        <f t="shared" si="26"/>
        <v>#VALUE!</v>
      </c>
      <c r="G231" s="30" t="str">
        <f t="shared" si="29"/>
        <v/>
      </c>
      <c r="H231" s="30" t="str">
        <f t="shared" si="30"/>
        <v/>
      </c>
      <c r="I231" s="30" t="e">
        <f t="shared" si="27"/>
        <v>#VALUE!</v>
      </c>
      <c r="J231" s="30">
        <f>SUM($H$14:$H231)</f>
        <v>0</v>
      </c>
      <c r="K231" s="25"/>
      <c r="L231" s="25"/>
    </row>
    <row r="232" spans="1:12" x14ac:dyDescent="0.2">
      <c r="A232" s="28" t="str">
        <f>IF(Values_Entered,A231+1,"")</f>
        <v/>
      </c>
      <c r="B232" s="29" t="str">
        <f t="shared" si="24"/>
        <v/>
      </c>
      <c r="C232" s="30" t="str">
        <f t="shared" si="28"/>
        <v/>
      </c>
      <c r="D232" s="30" t="str">
        <f t="shared" si="31"/>
        <v/>
      </c>
      <c r="E232" s="31" t="e">
        <f t="shared" si="25"/>
        <v>#VALUE!</v>
      </c>
      <c r="F232" s="30" t="e">
        <f t="shared" si="26"/>
        <v>#VALUE!</v>
      </c>
      <c r="G232" s="30" t="str">
        <f t="shared" si="29"/>
        <v/>
      </c>
      <c r="H232" s="30" t="str">
        <f t="shared" si="30"/>
        <v/>
      </c>
      <c r="I232" s="30" t="e">
        <f t="shared" si="27"/>
        <v>#VALUE!</v>
      </c>
      <c r="J232" s="30">
        <f>SUM($H$14:$H232)</f>
        <v>0</v>
      </c>
      <c r="K232" s="25"/>
      <c r="L232" s="25"/>
    </row>
    <row r="233" spans="1:12" x14ac:dyDescent="0.2">
      <c r="A233" s="28" t="str">
        <f>IF(Values_Entered,A232+1,"")</f>
        <v/>
      </c>
      <c r="B233" s="29" t="str">
        <f t="shared" si="24"/>
        <v/>
      </c>
      <c r="C233" s="30" t="str">
        <f t="shared" si="28"/>
        <v/>
      </c>
      <c r="D233" s="30" t="str">
        <f t="shared" si="31"/>
        <v/>
      </c>
      <c r="E233" s="31" t="e">
        <f t="shared" si="25"/>
        <v>#VALUE!</v>
      </c>
      <c r="F233" s="30" t="e">
        <f t="shared" si="26"/>
        <v>#VALUE!</v>
      </c>
      <c r="G233" s="30" t="str">
        <f t="shared" si="29"/>
        <v/>
      </c>
      <c r="H233" s="30" t="str">
        <f t="shared" si="30"/>
        <v/>
      </c>
      <c r="I233" s="30" t="e">
        <f t="shared" si="27"/>
        <v>#VALUE!</v>
      </c>
      <c r="J233" s="30">
        <f>SUM($H$14:$H233)</f>
        <v>0</v>
      </c>
      <c r="K233" s="25"/>
      <c r="L233" s="25"/>
    </row>
    <row r="234" spans="1:12" x14ac:dyDescent="0.2">
      <c r="A234" s="28" t="str">
        <f>IF(Values_Entered,A233+1,"")</f>
        <v/>
      </c>
      <c r="B234" s="29" t="str">
        <f t="shared" si="24"/>
        <v/>
      </c>
      <c r="C234" s="30" t="str">
        <f t="shared" si="28"/>
        <v/>
      </c>
      <c r="D234" s="30" t="str">
        <f t="shared" si="31"/>
        <v/>
      </c>
      <c r="E234" s="31" t="e">
        <f t="shared" si="25"/>
        <v>#VALUE!</v>
      </c>
      <c r="F234" s="30" t="e">
        <f t="shared" si="26"/>
        <v>#VALUE!</v>
      </c>
      <c r="G234" s="30" t="str">
        <f t="shared" si="29"/>
        <v/>
      </c>
      <c r="H234" s="30" t="str">
        <f t="shared" si="30"/>
        <v/>
      </c>
      <c r="I234" s="30" t="e">
        <f t="shared" si="27"/>
        <v>#VALUE!</v>
      </c>
      <c r="J234" s="30">
        <f>SUM($H$14:$H234)</f>
        <v>0</v>
      </c>
      <c r="K234" s="25"/>
      <c r="L234" s="25"/>
    </row>
    <row r="235" spans="1:12" x14ac:dyDescent="0.2">
      <c r="A235" s="28" t="str">
        <f>IF(Values_Entered,A234+1,"")</f>
        <v/>
      </c>
      <c r="B235" s="29" t="str">
        <f t="shared" si="24"/>
        <v/>
      </c>
      <c r="C235" s="30" t="str">
        <f t="shared" si="28"/>
        <v/>
      </c>
      <c r="D235" s="30" t="str">
        <f t="shared" si="31"/>
        <v/>
      </c>
      <c r="E235" s="31" t="e">
        <f t="shared" si="25"/>
        <v>#VALUE!</v>
      </c>
      <c r="F235" s="30" t="e">
        <f t="shared" si="26"/>
        <v>#VALUE!</v>
      </c>
      <c r="G235" s="30" t="str">
        <f t="shared" si="29"/>
        <v/>
      </c>
      <c r="H235" s="30" t="str">
        <f t="shared" si="30"/>
        <v/>
      </c>
      <c r="I235" s="30" t="e">
        <f t="shared" si="27"/>
        <v>#VALUE!</v>
      </c>
      <c r="J235" s="30">
        <f>SUM($H$14:$H235)</f>
        <v>0</v>
      </c>
      <c r="K235" s="25"/>
      <c r="L235" s="25"/>
    </row>
    <row r="236" spans="1:12" x14ac:dyDescent="0.2">
      <c r="A236" s="28" t="str">
        <f>IF(Values_Entered,A235+1,"")</f>
        <v/>
      </c>
      <c r="B236" s="29" t="str">
        <f t="shared" si="24"/>
        <v/>
      </c>
      <c r="C236" s="30" t="str">
        <f t="shared" si="28"/>
        <v/>
      </c>
      <c r="D236" s="30" t="str">
        <f t="shared" si="31"/>
        <v/>
      </c>
      <c r="E236" s="31" t="e">
        <f t="shared" si="25"/>
        <v>#VALUE!</v>
      </c>
      <c r="F236" s="30" t="e">
        <f t="shared" si="26"/>
        <v>#VALUE!</v>
      </c>
      <c r="G236" s="30" t="str">
        <f t="shared" si="29"/>
        <v/>
      </c>
      <c r="H236" s="30" t="str">
        <f t="shared" si="30"/>
        <v/>
      </c>
      <c r="I236" s="30" t="e">
        <f t="shared" si="27"/>
        <v>#VALUE!</v>
      </c>
      <c r="J236" s="30">
        <f>SUM($H$14:$H236)</f>
        <v>0</v>
      </c>
      <c r="K236" s="25"/>
      <c r="L236" s="25"/>
    </row>
    <row r="237" spans="1:12" x14ac:dyDescent="0.2">
      <c r="A237" s="28" t="str">
        <f>IF(Values_Entered,A236+1,"")</f>
        <v/>
      </c>
      <c r="B237" s="29" t="str">
        <f t="shared" si="24"/>
        <v/>
      </c>
      <c r="C237" s="30" t="str">
        <f t="shared" si="28"/>
        <v/>
      </c>
      <c r="D237" s="30" t="str">
        <f t="shared" si="31"/>
        <v/>
      </c>
      <c r="E237" s="31" t="e">
        <f t="shared" si="25"/>
        <v>#VALUE!</v>
      </c>
      <c r="F237" s="30" t="e">
        <f t="shared" si="26"/>
        <v>#VALUE!</v>
      </c>
      <c r="G237" s="30" t="str">
        <f t="shared" si="29"/>
        <v/>
      </c>
      <c r="H237" s="30" t="str">
        <f t="shared" si="30"/>
        <v/>
      </c>
      <c r="I237" s="30" t="e">
        <f t="shared" si="27"/>
        <v>#VALUE!</v>
      </c>
      <c r="J237" s="30">
        <f>SUM($H$14:$H237)</f>
        <v>0</v>
      </c>
      <c r="K237" s="25"/>
      <c r="L237" s="25"/>
    </row>
    <row r="238" spans="1:12" x14ac:dyDescent="0.2">
      <c r="A238" s="28" t="str">
        <f>IF(Values_Entered,A237+1,"")</f>
        <v/>
      </c>
      <c r="B238" s="29" t="str">
        <f t="shared" si="24"/>
        <v/>
      </c>
      <c r="C238" s="30" t="str">
        <f t="shared" si="28"/>
        <v/>
      </c>
      <c r="D238" s="30" t="str">
        <f t="shared" si="31"/>
        <v/>
      </c>
      <c r="E238" s="31" t="e">
        <f t="shared" si="25"/>
        <v>#VALUE!</v>
      </c>
      <c r="F238" s="30" t="e">
        <f t="shared" si="26"/>
        <v>#VALUE!</v>
      </c>
      <c r="G238" s="30" t="str">
        <f t="shared" si="29"/>
        <v/>
      </c>
      <c r="H238" s="30" t="str">
        <f t="shared" si="30"/>
        <v/>
      </c>
      <c r="I238" s="30" t="e">
        <f t="shared" si="27"/>
        <v>#VALUE!</v>
      </c>
      <c r="J238" s="30">
        <f>SUM($H$14:$H238)</f>
        <v>0</v>
      </c>
      <c r="K238" s="25"/>
      <c r="L238" s="25"/>
    </row>
    <row r="239" spans="1:12" x14ac:dyDescent="0.2">
      <c r="A239" s="28" t="str">
        <f>IF(Values_Entered,A238+1,"")</f>
        <v/>
      </c>
      <c r="B239" s="29" t="str">
        <f t="shared" si="24"/>
        <v/>
      </c>
      <c r="C239" s="30" t="str">
        <f t="shared" si="28"/>
        <v/>
      </c>
      <c r="D239" s="30" t="str">
        <f t="shared" si="31"/>
        <v/>
      </c>
      <c r="E239" s="31" t="e">
        <f t="shared" si="25"/>
        <v>#VALUE!</v>
      </c>
      <c r="F239" s="30" t="e">
        <f t="shared" si="26"/>
        <v>#VALUE!</v>
      </c>
      <c r="G239" s="30" t="str">
        <f t="shared" si="29"/>
        <v/>
      </c>
      <c r="H239" s="30" t="str">
        <f t="shared" si="30"/>
        <v/>
      </c>
      <c r="I239" s="30" t="e">
        <f t="shared" si="27"/>
        <v>#VALUE!</v>
      </c>
      <c r="J239" s="30">
        <f>SUM($H$14:$H239)</f>
        <v>0</v>
      </c>
      <c r="K239" s="25"/>
      <c r="L239" s="25"/>
    </row>
    <row r="240" spans="1:12" x14ac:dyDescent="0.2">
      <c r="A240" s="28" t="str">
        <f>IF(Values_Entered,A239+1,"")</f>
        <v/>
      </c>
      <c r="B240" s="29" t="str">
        <f t="shared" si="24"/>
        <v/>
      </c>
      <c r="C240" s="30" t="str">
        <f t="shared" si="28"/>
        <v/>
      </c>
      <c r="D240" s="30" t="str">
        <f t="shared" si="31"/>
        <v/>
      </c>
      <c r="E240" s="31" t="e">
        <f t="shared" si="25"/>
        <v>#VALUE!</v>
      </c>
      <c r="F240" s="30" t="e">
        <f t="shared" si="26"/>
        <v>#VALUE!</v>
      </c>
      <c r="G240" s="30" t="str">
        <f t="shared" si="29"/>
        <v/>
      </c>
      <c r="H240" s="30" t="str">
        <f t="shared" si="30"/>
        <v/>
      </c>
      <c r="I240" s="30" t="e">
        <f t="shared" si="27"/>
        <v>#VALUE!</v>
      </c>
      <c r="J240" s="30">
        <f>SUM($H$14:$H240)</f>
        <v>0</v>
      </c>
      <c r="K240" s="25"/>
      <c r="L240" s="25"/>
    </row>
    <row r="241" spans="1:12" x14ac:dyDescent="0.2">
      <c r="A241" s="28" t="str">
        <f>IF(Values_Entered,A240+1,"")</f>
        <v/>
      </c>
      <c r="B241" s="29" t="str">
        <f t="shared" si="24"/>
        <v/>
      </c>
      <c r="C241" s="30" t="str">
        <f t="shared" si="28"/>
        <v/>
      </c>
      <c r="D241" s="30" t="str">
        <f t="shared" si="31"/>
        <v/>
      </c>
      <c r="E241" s="31" t="e">
        <f t="shared" si="25"/>
        <v>#VALUE!</v>
      </c>
      <c r="F241" s="30" t="e">
        <f t="shared" si="26"/>
        <v>#VALUE!</v>
      </c>
      <c r="G241" s="30" t="str">
        <f t="shared" si="29"/>
        <v/>
      </c>
      <c r="H241" s="30" t="str">
        <f t="shared" si="30"/>
        <v/>
      </c>
      <c r="I241" s="30" t="e">
        <f t="shared" si="27"/>
        <v>#VALUE!</v>
      </c>
      <c r="J241" s="30">
        <f>SUM($H$14:$H241)</f>
        <v>0</v>
      </c>
      <c r="K241" s="25"/>
      <c r="L241" s="25"/>
    </row>
    <row r="242" spans="1:12" x14ac:dyDescent="0.2">
      <c r="A242" s="28" t="str">
        <f>IF(Values_Entered,A241+1,"")</f>
        <v/>
      </c>
      <c r="B242" s="29" t="str">
        <f t="shared" si="24"/>
        <v/>
      </c>
      <c r="C242" s="30" t="str">
        <f t="shared" si="28"/>
        <v/>
      </c>
      <c r="D242" s="30" t="str">
        <f t="shared" si="31"/>
        <v/>
      </c>
      <c r="E242" s="31" t="e">
        <f t="shared" si="25"/>
        <v>#VALUE!</v>
      </c>
      <c r="F242" s="30" t="e">
        <f t="shared" si="26"/>
        <v>#VALUE!</v>
      </c>
      <c r="G242" s="30" t="str">
        <f t="shared" si="29"/>
        <v/>
      </c>
      <c r="H242" s="30" t="str">
        <f t="shared" si="30"/>
        <v/>
      </c>
      <c r="I242" s="30" t="e">
        <f t="shared" si="27"/>
        <v>#VALUE!</v>
      </c>
      <c r="J242" s="30">
        <f>SUM($H$14:$H242)</f>
        <v>0</v>
      </c>
      <c r="K242" s="25"/>
      <c r="L242" s="25"/>
    </row>
    <row r="243" spans="1:12" x14ac:dyDescent="0.2">
      <c r="A243" s="28" t="str">
        <f>IF(Values_Entered,A242+1,"")</f>
        <v/>
      </c>
      <c r="B243" s="29" t="str">
        <f t="shared" si="24"/>
        <v/>
      </c>
      <c r="C243" s="30" t="str">
        <f t="shared" si="28"/>
        <v/>
      </c>
      <c r="D243" s="30" t="str">
        <f t="shared" si="31"/>
        <v/>
      </c>
      <c r="E243" s="31" t="e">
        <f t="shared" si="25"/>
        <v>#VALUE!</v>
      </c>
      <c r="F243" s="30" t="e">
        <f t="shared" si="26"/>
        <v>#VALUE!</v>
      </c>
      <c r="G243" s="30" t="str">
        <f t="shared" si="29"/>
        <v/>
      </c>
      <c r="H243" s="30" t="str">
        <f t="shared" si="30"/>
        <v/>
      </c>
      <c r="I243" s="30" t="e">
        <f t="shared" si="27"/>
        <v>#VALUE!</v>
      </c>
      <c r="J243" s="30">
        <f>SUM($H$14:$H243)</f>
        <v>0</v>
      </c>
      <c r="K243" s="25"/>
      <c r="L243" s="25"/>
    </row>
    <row r="244" spans="1:12" x14ac:dyDescent="0.2">
      <c r="A244" s="28" t="str">
        <f>IF(Values_Entered,A243+1,"")</f>
        <v/>
      </c>
      <c r="B244" s="29" t="str">
        <f t="shared" si="24"/>
        <v/>
      </c>
      <c r="C244" s="30" t="str">
        <f t="shared" si="28"/>
        <v/>
      </c>
      <c r="D244" s="30" t="str">
        <f t="shared" si="31"/>
        <v/>
      </c>
      <c r="E244" s="31" t="e">
        <f t="shared" si="25"/>
        <v>#VALUE!</v>
      </c>
      <c r="F244" s="30" t="e">
        <f t="shared" si="26"/>
        <v>#VALUE!</v>
      </c>
      <c r="G244" s="30" t="str">
        <f t="shared" si="29"/>
        <v/>
      </c>
      <c r="H244" s="30" t="str">
        <f t="shared" si="30"/>
        <v/>
      </c>
      <c r="I244" s="30" t="e">
        <f t="shared" si="27"/>
        <v>#VALUE!</v>
      </c>
      <c r="J244" s="30">
        <f>SUM($H$14:$H244)</f>
        <v>0</v>
      </c>
      <c r="K244" s="25"/>
      <c r="L244" s="25"/>
    </row>
    <row r="245" spans="1:12" x14ac:dyDescent="0.2">
      <c r="A245" s="28" t="str">
        <f>IF(Values_Entered,A244+1,"")</f>
        <v/>
      </c>
      <c r="B245" s="29" t="str">
        <f t="shared" si="24"/>
        <v/>
      </c>
      <c r="C245" s="30" t="str">
        <f t="shared" si="28"/>
        <v/>
      </c>
      <c r="D245" s="30" t="str">
        <f t="shared" si="31"/>
        <v/>
      </c>
      <c r="E245" s="31" t="e">
        <f t="shared" si="25"/>
        <v>#VALUE!</v>
      </c>
      <c r="F245" s="30" t="e">
        <f t="shared" si="26"/>
        <v>#VALUE!</v>
      </c>
      <c r="G245" s="30" t="str">
        <f t="shared" si="29"/>
        <v/>
      </c>
      <c r="H245" s="30" t="str">
        <f t="shared" si="30"/>
        <v/>
      </c>
      <c r="I245" s="30" t="e">
        <f t="shared" si="27"/>
        <v>#VALUE!</v>
      </c>
      <c r="J245" s="30">
        <f>SUM($H$14:$H245)</f>
        <v>0</v>
      </c>
      <c r="K245" s="25"/>
      <c r="L245" s="25"/>
    </row>
    <row r="246" spans="1:12" x14ac:dyDescent="0.2">
      <c r="A246" s="28" t="str">
        <f>IF(Values_Entered,A245+1,"")</f>
        <v/>
      </c>
      <c r="B246" s="29" t="str">
        <f t="shared" si="24"/>
        <v/>
      </c>
      <c r="C246" s="30" t="str">
        <f t="shared" si="28"/>
        <v/>
      </c>
      <c r="D246" s="30" t="str">
        <f t="shared" si="31"/>
        <v/>
      </c>
      <c r="E246" s="31" t="e">
        <f t="shared" si="25"/>
        <v>#VALUE!</v>
      </c>
      <c r="F246" s="30" t="e">
        <f t="shared" si="26"/>
        <v>#VALUE!</v>
      </c>
      <c r="G246" s="30" t="str">
        <f t="shared" si="29"/>
        <v/>
      </c>
      <c r="H246" s="30" t="str">
        <f t="shared" si="30"/>
        <v/>
      </c>
      <c r="I246" s="30" t="e">
        <f t="shared" si="27"/>
        <v>#VALUE!</v>
      </c>
      <c r="J246" s="30">
        <f>SUM($H$14:$H246)</f>
        <v>0</v>
      </c>
      <c r="K246" s="25"/>
      <c r="L246" s="25"/>
    </row>
    <row r="247" spans="1:12" x14ac:dyDescent="0.2">
      <c r="A247" s="28" t="str">
        <f>IF(Values_Entered,A246+1,"")</f>
        <v/>
      </c>
      <c r="B247" s="29" t="str">
        <f t="shared" si="24"/>
        <v/>
      </c>
      <c r="C247" s="30" t="str">
        <f t="shared" si="28"/>
        <v/>
      </c>
      <c r="D247" s="30" t="str">
        <f t="shared" si="31"/>
        <v/>
      </c>
      <c r="E247" s="31" t="e">
        <f t="shared" si="25"/>
        <v>#VALUE!</v>
      </c>
      <c r="F247" s="30" t="e">
        <f t="shared" si="26"/>
        <v>#VALUE!</v>
      </c>
      <c r="G247" s="30" t="str">
        <f t="shared" si="29"/>
        <v/>
      </c>
      <c r="H247" s="30" t="str">
        <f t="shared" si="30"/>
        <v/>
      </c>
      <c r="I247" s="30" t="e">
        <f t="shared" si="27"/>
        <v>#VALUE!</v>
      </c>
      <c r="J247" s="30">
        <f>SUM($H$14:$H247)</f>
        <v>0</v>
      </c>
      <c r="K247" s="25"/>
      <c r="L247" s="25"/>
    </row>
    <row r="248" spans="1:12" x14ac:dyDescent="0.2">
      <c r="A248" s="28" t="str">
        <f>IF(Values_Entered,A247+1,"")</f>
        <v/>
      </c>
      <c r="B248" s="29" t="str">
        <f t="shared" si="24"/>
        <v/>
      </c>
      <c r="C248" s="30" t="str">
        <f t="shared" si="28"/>
        <v/>
      </c>
      <c r="D248" s="30" t="str">
        <f t="shared" si="31"/>
        <v/>
      </c>
      <c r="E248" s="31" t="e">
        <f t="shared" si="25"/>
        <v>#VALUE!</v>
      </c>
      <c r="F248" s="30" t="e">
        <f t="shared" si="26"/>
        <v>#VALUE!</v>
      </c>
      <c r="G248" s="30" t="str">
        <f t="shared" si="29"/>
        <v/>
      </c>
      <c r="H248" s="30" t="str">
        <f t="shared" si="30"/>
        <v/>
      </c>
      <c r="I248" s="30" t="e">
        <f t="shared" si="27"/>
        <v>#VALUE!</v>
      </c>
      <c r="J248" s="30">
        <f>SUM($H$14:$H248)</f>
        <v>0</v>
      </c>
      <c r="K248" s="25"/>
      <c r="L248" s="25"/>
    </row>
    <row r="249" spans="1:12" x14ac:dyDescent="0.2">
      <c r="A249" s="28" t="str">
        <f>IF(Values_Entered,A248+1,"")</f>
        <v/>
      </c>
      <c r="B249" s="29" t="str">
        <f t="shared" si="24"/>
        <v/>
      </c>
      <c r="C249" s="30" t="str">
        <f t="shared" si="28"/>
        <v/>
      </c>
      <c r="D249" s="30" t="str">
        <f t="shared" si="31"/>
        <v/>
      </c>
      <c r="E249" s="31" t="e">
        <f t="shared" si="25"/>
        <v>#VALUE!</v>
      </c>
      <c r="F249" s="30" t="e">
        <f t="shared" si="26"/>
        <v>#VALUE!</v>
      </c>
      <c r="G249" s="30" t="str">
        <f t="shared" si="29"/>
        <v/>
      </c>
      <c r="H249" s="30" t="str">
        <f t="shared" si="30"/>
        <v/>
      </c>
      <c r="I249" s="30" t="e">
        <f t="shared" si="27"/>
        <v>#VALUE!</v>
      </c>
      <c r="J249" s="30">
        <f>SUM($H$14:$H249)</f>
        <v>0</v>
      </c>
      <c r="K249" s="25"/>
      <c r="L249" s="25"/>
    </row>
    <row r="250" spans="1:12" x14ac:dyDescent="0.2">
      <c r="A250" s="28" t="str">
        <f>IF(Values_Entered,A249+1,"")</f>
        <v/>
      </c>
      <c r="B250" s="29" t="str">
        <f t="shared" si="24"/>
        <v/>
      </c>
      <c r="C250" s="30" t="str">
        <f t="shared" si="28"/>
        <v/>
      </c>
      <c r="D250" s="30" t="str">
        <f t="shared" si="31"/>
        <v/>
      </c>
      <c r="E250" s="31" t="e">
        <f t="shared" si="25"/>
        <v>#VALUE!</v>
      </c>
      <c r="F250" s="30" t="e">
        <f t="shared" si="26"/>
        <v>#VALUE!</v>
      </c>
      <c r="G250" s="30" t="str">
        <f t="shared" si="29"/>
        <v/>
      </c>
      <c r="H250" s="30" t="str">
        <f t="shared" si="30"/>
        <v/>
      </c>
      <c r="I250" s="30" t="e">
        <f t="shared" si="27"/>
        <v>#VALUE!</v>
      </c>
      <c r="J250" s="30">
        <f>SUM($H$14:$H250)</f>
        <v>0</v>
      </c>
      <c r="K250" s="25"/>
      <c r="L250" s="25"/>
    </row>
    <row r="251" spans="1:12" x14ac:dyDescent="0.2">
      <c r="A251" s="28" t="str">
        <f>IF(Values_Entered,A250+1,"")</f>
        <v/>
      </c>
      <c r="B251" s="29" t="str">
        <f t="shared" si="24"/>
        <v/>
      </c>
      <c r="C251" s="30" t="str">
        <f t="shared" si="28"/>
        <v/>
      </c>
      <c r="D251" s="30" t="str">
        <f t="shared" si="31"/>
        <v/>
      </c>
      <c r="E251" s="31" t="e">
        <f t="shared" si="25"/>
        <v>#VALUE!</v>
      </c>
      <c r="F251" s="30" t="e">
        <f t="shared" si="26"/>
        <v>#VALUE!</v>
      </c>
      <c r="G251" s="30" t="str">
        <f t="shared" si="29"/>
        <v/>
      </c>
      <c r="H251" s="30" t="str">
        <f t="shared" si="30"/>
        <v/>
      </c>
      <c r="I251" s="30" t="e">
        <f t="shared" si="27"/>
        <v>#VALUE!</v>
      </c>
      <c r="J251" s="30">
        <f>SUM($H$14:$H251)</f>
        <v>0</v>
      </c>
      <c r="K251" s="25"/>
      <c r="L251" s="25"/>
    </row>
    <row r="252" spans="1:12" x14ac:dyDescent="0.2">
      <c r="A252" s="28" t="str">
        <f>IF(Values_Entered,A251+1,"")</f>
        <v/>
      </c>
      <c r="B252" s="29" t="str">
        <f t="shared" si="24"/>
        <v/>
      </c>
      <c r="C252" s="30" t="str">
        <f t="shared" si="28"/>
        <v/>
      </c>
      <c r="D252" s="30" t="str">
        <f t="shared" si="31"/>
        <v/>
      </c>
      <c r="E252" s="31" t="e">
        <f t="shared" si="25"/>
        <v>#VALUE!</v>
      </c>
      <c r="F252" s="30" t="e">
        <f t="shared" si="26"/>
        <v>#VALUE!</v>
      </c>
      <c r="G252" s="30" t="str">
        <f t="shared" si="29"/>
        <v/>
      </c>
      <c r="H252" s="30" t="str">
        <f t="shared" si="30"/>
        <v/>
      </c>
      <c r="I252" s="30" t="e">
        <f t="shared" si="27"/>
        <v>#VALUE!</v>
      </c>
      <c r="J252" s="30">
        <f>SUM($H$14:$H252)</f>
        <v>0</v>
      </c>
      <c r="K252" s="25"/>
      <c r="L252" s="25"/>
    </row>
    <row r="253" spans="1:12" x14ac:dyDescent="0.2">
      <c r="A253" s="28" t="str">
        <f>IF(Values_Entered,A252+1,"")</f>
        <v/>
      </c>
      <c r="B253" s="29" t="str">
        <f t="shared" si="24"/>
        <v/>
      </c>
      <c r="C253" s="30" t="str">
        <f t="shared" si="28"/>
        <v/>
      </c>
      <c r="D253" s="30" t="str">
        <f t="shared" si="31"/>
        <v/>
      </c>
      <c r="E253" s="31" t="e">
        <f t="shared" si="25"/>
        <v>#VALUE!</v>
      </c>
      <c r="F253" s="30" t="e">
        <f t="shared" si="26"/>
        <v>#VALUE!</v>
      </c>
      <c r="G253" s="30" t="str">
        <f t="shared" si="29"/>
        <v/>
      </c>
      <c r="H253" s="30" t="str">
        <f t="shared" si="30"/>
        <v/>
      </c>
      <c r="I253" s="30" t="e">
        <f t="shared" si="27"/>
        <v>#VALUE!</v>
      </c>
      <c r="J253" s="30">
        <f>SUM($H$14:$H253)</f>
        <v>0</v>
      </c>
      <c r="K253" s="25"/>
      <c r="L253" s="25"/>
    </row>
    <row r="254" spans="1:12" x14ac:dyDescent="0.2">
      <c r="A254" s="28" t="str">
        <f>IF(Values_Entered,A253+1,"")</f>
        <v/>
      </c>
      <c r="B254" s="29" t="str">
        <f t="shared" si="24"/>
        <v/>
      </c>
      <c r="C254" s="30" t="str">
        <f t="shared" si="28"/>
        <v/>
      </c>
      <c r="D254" s="30" t="str">
        <f t="shared" si="31"/>
        <v/>
      </c>
      <c r="E254" s="31" t="e">
        <f t="shared" si="25"/>
        <v>#VALUE!</v>
      </c>
      <c r="F254" s="30" t="e">
        <f t="shared" si="26"/>
        <v>#VALUE!</v>
      </c>
      <c r="G254" s="30" t="str">
        <f t="shared" si="29"/>
        <v/>
      </c>
      <c r="H254" s="30" t="str">
        <f t="shared" si="30"/>
        <v/>
      </c>
      <c r="I254" s="30" t="e">
        <f t="shared" si="27"/>
        <v>#VALUE!</v>
      </c>
      <c r="J254" s="30">
        <f>SUM($H$14:$H254)</f>
        <v>0</v>
      </c>
      <c r="K254" s="25"/>
      <c r="L254" s="25"/>
    </row>
    <row r="255" spans="1:12" x14ac:dyDescent="0.2">
      <c r="A255" s="28" t="str">
        <f>IF(Values_Entered,A254+1,"")</f>
        <v/>
      </c>
      <c r="B255" s="29" t="str">
        <f t="shared" si="24"/>
        <v/>
      </c>
      <c r="C255" s="30" t="str">
        <f t="shared" si="28"/>
        <v/>
      </c>
      <c r="D255" s="30" t="str">
        <f t="shared" si="31"/>
        <v/>
      </c>
      <c r="E255" s="31" t="e">
        <f t="shared" si="25"/>
        <v>#VALUE!</v>
      </c>
      <c r="F255" s="30" t="e">
        <f t="shared" si="26"/>
        <v>#VALUE!</v>
      </c>
      <c r="G255" s="30" t="str">
        <f t="shared" si="29"/>
        <v/>
      </c>
      <c r="H255" s="30" t="str">
        <f t="shared" si="30"/>
        <v/>
      </c>
      <c r="I255" s="30" t="e">
        <f t="shared" si="27"/>
        <v>#VALUE!</v>
      </c>
      <c r="J255" s="30">
        <f>SUM($H$14:$H255)</f>
        <v>0</v>
      </c>
      <c r="K255" s="25"/>
      <c r="L255" s="25"/>
    </row>
    <row r="256" spans="1:12" x14ac:dyDescent="0.2">
      <c r="A256" s="28" t="str">
        <f>IF(Values_Entered,A255+1,"")</f>
        <v/>
      </c>
      <c r="B256" s="29" t="str">
        <f t="shared" si="24"/>
        <v/>
      </c>
      <c r="C256" s="30" t="str">
        <f t="shared" si="28"/>
        <v/>
      </c>
      <c r="D256" s="30" t="str">
        <f t="shared" si="31"/>
        <v/>
      </c>
      <c r="E256" s="31" t="e">
        <f t="shared" si="25"/>
        <v>#VALUE!</v>
      </c>
      <c r="F256" s="30" t="e">
        <f t="shared" si="26"/>
        <v>#VALUE!</v>
      </c>
      <c r="G256" s="30" t="str">
        <f t="shared" si="29"/>
        <v/>
      </c>
      <c r="H256" s="30" t="str">
        <f t="shared" si="30"/>
        <v/>
      </c>
      <c r="I256" s="30" t="e">
        <f t="shared" si="27"/>
        <v>#VALUE!</v>
      </c>
      <c r="J256" s="30">
        <f>SUM($H$14:$H256)</f>
        <v>0</v>
      </c>
      <c r="K256" s="25"/>
      <c r="L256" s="25"/>
    </row>
    <row r="257" spans="1:12" x14ac:dyDescent="0.2">
      <c r="A257" s="28" t="str">
        <f>IF(Values_Entered,A256+1,"")</f>
        <v/>
      </c>
      <c r="B257" s="29" t="str">
        <f t="shared" si="24"/>
        <v/>
      </c>
      <c r="C257" s="30" t="str">
        <f t="shared" si="28"/>
        <v/>
      </c>
      <c r="D257" s="30" t="str">
        <f t="shared" si="31"/>
        <v/>
      </c>
      <c r="E257" s="31" t="e">
        <f t="shared" si="25"/>
        <v>#VALUE!</v>
      </c>
      <c r="F257" s="30" t="e">
        <f t="shared" si="26"/>
        <v>#VALUE!</v>
      </c>
      <c r="G257" s="30" t="str">
        <f t="shared" si="29"/>
        <v/>
      </c>
      <c r="H257" s="30" t="str">
        <f t="shared" si="30"/>
        <v/>
      </c>
      <c r="I257" s="30" t="e">
        <f t="shared" si="27"/>
        <v>#VALUE!</v>
      </c>
      <c r="J257" s="30">
        <f>SUM($H$14:$H257)</f>
        <v>0</v>
      </c>
      <c r="K257" s="25"/>
      <c r="L257" s="25"/>
    </row>
    <row r="258" spans="1:12" x14ac:dyDescent="0.2">
      <c r="A258" s="28" t="str">
        <f>IF(Values_Entered,A257+1,"")</f>
        <v/>
      </c>
      <c r="B258" s="29" t="str">
        <f t="shared" si="24"/>
        <v/>
      </c>
      <c r="C258" s="30" t="str">
        <f t="shared" si="28"/>
        <v/>
      </c>
      <c r="D258" s="30" t="str">
        <f t="shared" si="31"/>
        <v/>
      </c>
      <c r="E258" s="31" t="e">
        <f t="shared" si="25"/>
        <v>#VALUE!</v>
      </c>
      <c r="F258" s="30" t="e">
        <f t="shared" si="26"/>
        <v>#VALUE!</v>
      </c>
      <c r="G258" s="30" t="str">
        <f t="shared" si="29"/>
        <v/>
      </c>
      <c r="H258" s="30" t="str">
        <f t="shared" si="30"/>
        <v/>
      </c>
      <c r="I258" s="30" t="e">
        <f t="shared" si="27"/>
        <v>#VALUE!</v>
      </c>
      <c r="J258" s="30">
        <f>SUM($H$14:$H258)</f>
        <v>0</v>
      </c>
      <c r="K258" s="25"/>
      <c r="L258" s="25"/>
    </row>
    <row r="259" spans="1:12" x14ac:dyDescent="0.2">
      <c r="A259" s="28" t="str">
        <f>IF(Values_Entered,A258+1,"")</f>
        <v/>
      </c>
      <c r="B259" s="29" t="str">
        <f t="shared" si="24"/>
        <v/>
      </c>
      <c r="C259" s="30" t="str">
        <f t="shared" si="28"/>
        <v/>
      </c>
      <c r="D259" s="30" t="str">
        <f t="shared" si="31"/>
        <v/>
      </c>
      <c r="E259" s="31" t="e">
        <f t="shared" si="25"/>
        <v>#VALUE!</v>
      </c>
      <c r="F259" s="30" t="e">
        <f t="shared" si="26"/>
        <v>#VALUE!</v>
      </c>
      <c r="G259" s="30" t="str">
        <f t="shared" si="29"/>
        <v/>
      </c>
      <c r="H259" s="30" t="str">
        <f t="shared" si="30"/>
        <v/>
      </c>
      <c r="I259" s="30" t="e">
        <f t="shared" si="27"/>
        <v>#VALUE!</v>
      </c>
      <c r="J259" s="30">
        <f>SUM($H$14:$H259)</f>
        <v>0</v>
      </c>
      <c r="K259" s="25"/>
      <c r="L259" s="25"/>
    </row>
    <row r="260" spans="1:12" x14ac:dyDescent="0.2">
      <c r="A260" s="28" t="str">
        <f>IF(Values_Entered,A259+1,"")</f>
        <v/>
      </c>
      <c r="B260" s="29" t="str">
        <f t="shared" si="24"/>
        <v/>
      </c>
      <c r="C260" s="30" t="str">
        <f t="shared" si="28"/>
        <v/>
      </c>
      <c r="D260" s="30" t="str">
        <f t="shared" si="31"/>
        <v/>
      </c>
      <c r="E260" s="31" t="e">
        <f t="shared" si="25"/>
        <v>#VALUE!</v>
      </c>
      <c r="F260" s="30" t="e">
        <f t="shared" si="26"/>
        <v>#VALUE!</v>
      </c>
      <c r="G260" s="30" t="str">
        <f t="shared" si="29"/>
        <v/>
      </c>
      <c r="H260" s="30" t="str">
        <f t="shared" si="30"/>
        <v/>
      </c>
      <c r="I260" s="30" t="e">
        <f t="shared" si="27"/>
        <v>#VALUE!</v>
      </c>
      <c r="J260" s="30">
        <f>SUM($H$14:$H260)</f>
        <v>0</v>
      </c>
      <c r="K260" s="25"/>
      <c r="L260" s="25"/>
    </row>
    <row r="261" spans="1:12" x14ac:dyDescent="0.2">
      <c r="A261" s="28" t="str">
        <f>IF(Values_Entered,A260+1,"")</f>
        <v/>
      </c>
      <c r="B261" s="29" t="str">
        <f t="shared" si="24"/>
        <v/>
      </c>
      <c r="C261" s="30" t="str">
        <f t="shared" si="28"/>
        <v/>
      </c>
      <c r="D261" s="30" t="str">
        <f t="shared" si="31"/>
        <v/>
      </c>
      <c r="E261" s="31" t="e">
        <f t="shared" si="25"/>
        <v>#VALUE!</v>
      </c>
      <c r="F261" s="30" t="e">
        <f t="shared" si="26"/>
        <v>#VALUE!</v>
      </c>
      <c r="G261" s="30" t="str">
        <f t="shared" si="29"/>
        <v/>
      </c>
      <c r="H261" s="30" t="str">
        <f t="shared" si="30"/>
        <v/>
      </c>
      <c r="I261" s="30" t="e">
        <f t="shared" si="27"/>
        <v>#VALUE!</v>
      </c>
      <c r="J261" s="30">
        <f>SUM($H$14:$H261)</f>
        <v>0</v>
      </c>
      <c r="K261" s="25"/>
      <c r="L261" s="25"/>
    </row>
    <row r="262" spans="1:12" x14ac:dyDescent="0.2">
      <c r="A262" s="28" t="str">
        <f>IF(Values_Entered,A261+1,"")</f>
        <v/>
      </c>
      <c r="B262" s="29" t="str">
        <f t="shared" si="24"/>
        <v/>
      </c>
      <c r="C262" s="30" t="str">
        <f t="shared" si="28"/>
        <v/>
      </c>
      <c r="D262" s="30" t="str">
        <f t="shared" si="31"/>
        <v/>
      </c>
      <c r="E262" s="31" t="e">
        <f t="shared" si="25"/>
        <v>#VALUE!</v>
      </c>
      <c r="F262" s="30" t="e">
        <f t="shared" si="26"/>
        <v>#VALUE!</v>
      </c>
      <c r="G262" s="30" t="str">
        <f t="shared" si="29"/>
        <v/>
      </c>
      <c r="H262" s="30" t="str">
        <f t="shared" si="30"/>
        <v/>
      </c>
      <c r="I262" s="30" t="e">
        <f t="shared" si="27"/>
        <v>#VALUE!</v>
      </c>
      <c r="J262" s="30">
        <f>SUM($H$14:$H262)</f>
        <v>0</v>
      </c>
      <c r="K262" s="25"/>
      <c r="L262" s="25"/>
    </row>
    <row r="263" spans="1:12" x14ac:dyDescent="0.2">
      <c r="A263" s="28" t="str">
        <f>IF(Values_Entered,A262+1,"")</f>
        <v/>
      </c>
      <c r="B263" s="29" t="str">
        <f t="shared" si="24"/>
        <v/>
      </c>
      <c r="C263" s="30" t="str">
        <f t="shared" si="28"/>
        <v/>
      </c>
      <c r="D263" s="30" t="str">
        <f t="shared" si="31"/>
        <v/>
      </c>
      <c r="E263" s="31" t="e">
        <f t="shared" si="25"/>
        <v>#VALUE!</v>
      </c>
      <c r="F263" s="30" t="e">
        <f t="shared" si="26"/>
        <v>#VALUE!</v>
      </c>
      <c r="G263" s="30" t="str">
        <f t="shared" si="29"/>
        <v/>
      </c>
      <c r="H263" s="30" t="str">
        <f t="shared" si="30"/>
        <v/>
      </c>
      <c r="I263" s="30" t="e">
        <f t="shared" si="27"/>
        <v>#VALUE!</v>
      </c>
      <c r="J263" s="30">
        <f>SUM($H$14:$H263)</f>
        <v>0</v>
      </c>
      <c r="K263" s="25"/>
      <c r="L263" s="25"/>
    </row>
    <row r="264" spans="1:12" x14ac:dyDescent="0.2">
      <c r="A264" s="28" t="str">
        <f>IF(Values_Entered,A263+1,"")</f>
        <v/>
      </c>
      <c r="B264" s="29" t="str">
        <f t="shared" si="24"/>
        <v/>
      </c>
      <c r="C264" s="30" t="str">
        <f t="shared" si="28"/>
        <v/>
      </c>
      <c r="D264" s="30" t="str">
        <f t="shared" si="31"/>
        <v/>
      </c>
      <c r="E264" s="31" t="e">
        <f t="shared" si="25"/>
        <v>#VALUE!</v>
      </c>
      <c r="F264" s="30" t="e">
        <f t="shared" si="26"/>
        <v>#VALUE!</v>
      </c>
      <c r="G264" s="30" t="str">
        <f t="shared" si="29"/>
        <v/>
      </c>
      <c r="H264" s="30" t="str">
        <f t="shared" si="30"/>
        <v/>
      </c>
      <c r="I264" s="30" t="e">
        <f t="shared" si="27"/>
        <v>#VALUE!</v>
      </c>
      <c r="J264" s="30">
        <f>SUM($H$14:$H264)</f>
        <v>0</v>
      </c>
      <c r="K264" s="25"/>
      <c r="L264" s="25"/>
    </row>
    <row r="265" spans="1:12" x14ac:dyDescent="0.2">
      <c r="A265" s="28" t="str">
        <f>IF(Values_Entered,A264+1,"")</f>
        <v/>
      </c>
      <c r="B265" s="29" t="str">
        <f t="shared" si="24"/>
        <v/>
      </c>
      <c r="C265" s="30" t="str">
        <f t="shared" si="28"/>
        <v/>
      </c>
      <c r="D265" s="30" t="str">
        <f t="shared" si="31"/>
        <v/>
      </c>
      <c r="E265" s="31" t="e">
        <f t="shared" si="25"/>
        <v>#VALUE!</v>
      </c>
      <c r="F265" s="30" t="e">
        <f t="shared" si="26"/>
        <v>#VALUE!</v>
      </c>
      <c r="G265" s="30" t="str">
        <f t="shared" si="29"/>
        <v/>
      </c>
      <c r="H265" s="30" t="str">
        <f t="shared" si="30"/>
        <v/>
      </c>
      <c r="I265" s="30" t="e">
        <f t="shared" si="27"/>
        <v>#VALUE!</v>
      </c>
      <c r="J265" s="30">
        <f>SUM($H$14:$H265)</f>
        <v>0</v>
      </c>
      <c r="K265" s="25"/>
      <c r="L265" s="25"/>
    </row>
    <row r="266" spans="1:12" x14ac:dyDescent="0.2">
      <c r="A266" s="28" t="str">
        <f>IF(Values_Entered,A265+1,"")</f>
        <v/>
      </c>
      <c r="B266" s="29" t="str">
        <f t="shared" si="24"/>
        <v/>
      </c>
      <c r="C266" s="30" t="str">
        <f t="shared" si="28"/>
        <v/>
      </c>
      <c r="D266" s="30" t="str">
        <f t="shared" si="31"/>
        <v/>
      </c>
      <c r="E266" s="31" t="e">
        <f t="shared" si="25"/>
        <v>#VALUE!</v>
      </c>
      <c r="F266" s="30" t="e">
        <f t="shared" si="26"/>
        <v>#VALUE!</v>
      </c>
      <c r="G266" s="30" t="str">
        <f t="shared" si="29"/>
        <v/>
      </c>
      <c r="H266" s="30" t="str">
        <f t="shared" si="30"/>
        <v/>
      </c>
      <c r="I266" s="30" t="e">
        <f t="shared" si="27"/>
        <v>#VALUE!</v>
      </c>
      <c r="J266" s="30">
        <f>SUM($H$14:$H266)</f>
        <v>0</v>
      </c>
      <c r="K266" s="25"/>
      <c r="L266" s="25"/>
    </row>
    <row r="267" spans="1:12" x14ac:dyDescent="0.2">
      <c r="A267" s="28" t="str">
        <f>IF(Values_Entered,A266+1,"")</f>
        <v/>
      </c>
      <c r="B267" s="29" t="str">
        <f t="shared" si="24"/>
        <v/>
      </c>
      <c r="C267" s="30" t="str">
        <f t="shared" si="28"/>
        <v/>
      </c>
      <c r="D267" s="30" t="str">
        <f t="shared" si="31"/>
        <v/>
      </c>
      <c r="E267" s="31" t="e">
        <f t="shared" si="25"/>
        <v>#VALUE!</v>
      </c>
      <c r="F267" s="30" t="e">
        <f t="shared" si="26"/>
        <v>#VALUE!</v>
      </c>
      <c r="G267" s="30" t="str">
        <f t="shared" si="29"/>
        <v/>
      </c>
      <c r="H267" s="30" t="str">
        <f t="shared" si="30"/>
        <v/>
      </c>
      <c r="I267" s="30" t="e">
        <f t="shared" si="27"/>
        <v>#VALUE!</v>
      </c>
      <c r="J267" s="30">
        <f>SUM($H$14:$H267)</f>
        <v>0</v>
      </c>
      <c r="K267" s="25"/>
      <c r="L267" s="25"/>
    </row>
    <row r="268" spans="1:12" x14ac:dyDescent="0.2">
      <c r="A268" s="28" t="str">
        <f>IF(Values_Entered,A267+1,"")</f>
        <v/>
      </c>
      <c r="B268" s="29" t="str">
        <f t="shared" si="24"/>
        <v/>
      </c>
      <c r="C268" s="30" t="str">
        <f t="shared" si="28"/>
        <v/>
      </c>
      <c r="D268" s="30" t="str">
        <f t="shared" si="31"/>
        <v/>
      </c>
      <c r="E268" s="31" t="e">
        <f t="shared" si="25"/>
        <v>#VALUE!</v>
      </c>
      <c r="F268" s="30" t="e">
        <f t="shared" si="26"/>
        <v>#VALUE!</v>
      </c>
      <c r="G268" s="30" t="str">
        <f t="shared" si="29"/>
        <v/>
      </c>
      <c r="H268" s="30" t="str">
        <f t="shared" si="30"/>
        <v/>
      </c>
      <c r="I268" s="30" t="e">
        <f t="shared" si="27"/>
        <v>#VALUE!</v>
      </c>
      <c r="J268" s="30">
        <f>SUM($H$14:$H268)</f>
        <v>0</v>
      </c>
      <c r="K268" s="25"/>
      <c r="L268" s="25"/>
    </row>
    <row r="269" spans="1:12" x14ac:dyDescent="0.2">
      <c r="A269" s="28" t="str">
        <f>IF(Values_Entered,A268+1,"")</f>
        <v/>
      </c>
      <c r="B269" s="29" t="str">
        <f t="shared" si="24"/>
        <v/>
      </c>
      <c r="C269" s="30" t="str">
        <f t="shared" si="28"/>
        <v/>
      </c>
      <c r="D269" s="30" t="str">
        <f t="shared" si="31"/>
        <v/>
      </c>
      <c r="E269" s="31" t="e">
        <f t="shared" si="25"/>
        <v>#VALUE!</v>
      </c>
      <c r="F269" s="30" t="e">
        <f t="shared" si="26"/>
        <v>#VALUE!</v>
      </c>
      <c r="G269" s="30" t="str">
        <f t="shared" si="29"/>
        <v/>
      </c>
      <c r="H269" s="30" t="str">
        <f t="shared" si="30"/>
        <v/>
      </c>
      <c r="I269" s="30" t="e">
        <f t="shared" si="27"/>
        <v>#VALUE!</v>
      </c>
      <c r="J269" s="30">
        <f>SUM($H$14:$H269)</f>
        <v>0</v>
      </c>
      <c r="K269" s="25"/>
      <c r="L269" s="25"/>
    </row>
    <row r="270" spans="1:12" x14ac:dyDescent="0.2">
      <c r="A270" s="28" t="str">
        <f>IF(Values_Entered,A269+1,"")</f>
        <v/>
      </c>
      <c r="B270" s="29" t="str">
        <f t="shared" ref="B270:B333" si="32">IF(Pay_Num&lt;&gt;"",DATE(YEAR(Loan_Start),MONTH(Loan_Start)+(Pay_Num)*12/Num_Pmt_Per_Year,DAY(Loan_Start)),"")</f>
        <v/>
      </c>
      <c r="C270" s="30" t="str">
        <f t="shared" si="28"/>
        <v/>
      </c>
      <c r="D270" s="30" t="str">
        <f t="shared" si="31"/>
        <v/>
      </c>
      <c r="E270" s="31" t="e">
        <f t="shared" ref="E270:E333" si="33">IF(AND(Pay_Num&lt;&gt;"",Sched_Pay+Scheduled_Extra_Payments&lt;Beg_Bal),Scheduled_Extra_Payments,IF(AND(Pay_Num&lt;&gt;"",Beg_Bal-Sched_Pay&gt;0),Beg_Bal-Sched_Pay,IF(Pay_Num&lt;&gt;"",0,"")))</f>
        <v>#VALUE!</v>
      </c>
      <c r="F270" s="30" t="e">
        <f t="shared" ref="F270:F333" si="34">IF(AND(Pay_Num&lt;&gt;"",Sched_Pay+Extra_Pay&lt;Beg_Bal),Sched_Pay+Extra_Pay,IF(Pay_Num&lt;&gt;"",Beg_Bal,""))</f>
        <v>#VALUE!</v>
      </c>
      <c r="G270" s="30" t="str">
        <f t="shared" si="29"/>
        <v/>
      </c>
      <c r="H270" s="30" t="str">
        <f t="shared" si="30"/>
        <v/>
      </c>
      <c r="I270" s="30" t="e">
        <f t="shared" ref="I270:I333" si="35">IF(AND(Pay_Num&lt;&gt;"",Sched_Pay+Extra_Pay&lt;Beg_Bal),Beg_Bal-Princ,IF(Pay_Num&lt;&gt;"",0,""))</f>
        <v>#VALUE!</v>
      </c>
      <c r="J270" s="30">
        <f>SUM($H$14:$H270)</f>
        <v>0</v>
      </c>
      <c r="K270" s="25"/>
      <c r="L270" s="25"/>
    </row>
    <row r="271" spans="1:12" x14ac:dyDescent="0.2">
      <c r="A271" s="28" t="str">
        <f>IF(Values_Entered,A270+1,"")</f>
        <v/>
      </c>
      <c r="B271" s="29" t="str">
        <f t="shared" si="32"/>
        <v/>
      </c>
      <c r="C271" s="30" t="str">
        <f t="shared" ref="C271:C334" si="36">IF(Pay_Num&lt;&gt;"",I270,"")</f>
        <v/>
      </c>
      <c r="D271" s="30" t="str">
        <f t="shared" si="31"/>
        <v/>
      </c>
      <c r="E271" s="31" t="e">
        <f t="shared" si="33"/>
        <v>#VALUE!</v>
      </c>
      <c r="F271" s="30" t="e">
        <f t="shared" si="34"/>
        <v>#VALUE!</v>
      </c>
      <c r="G271" s="30" t="str">
        <f t="shared" ref="G271:G334" si="37">IF(Pay_Num&lt;&gt;"",Total_Pay-Int,"")</f>
        <v/>
      </c>
      <c r="H271" s="30" t="str">
        <f t="shared" ref="H271:H334" si="38">IF(Pay_Num&lt;&gt;"",Beg_Bal*Interest_Rate/Num_Pmt_Per_Year,"")</f>
        <v/>
      </c>
      <c r="I271" s="30" t="e">
        <f t="shared" si="35"/>
        <v>#VALUE!</v>
      </c>
      <c r="J271" s="30">
        <f>SUM($H$14:$H271)</f>
        <v>0</v>
      </c>
      <c r="K271" s="25"/>
      <c r="L271" s="25"/>
    </row>
    <row r="272" spans="1:12" x14ac:dyDescent="0.2">
      <c r="A272" s="28" t="str">
        <f>IF(Values_Entered,A271+1,"")</f>
        <v/>
      </c>
      <c r="B272" s="29" t="str">
        <f t="shared" si="32"/>
        <v/>
      </c>
      <c r="C272" s="30" t="str">
        <f t="shared" si="36"/>
        <v/>
      </c>
      <c r="D272" s="30" t="str">
        <f t="shared" ref="D272:D335" si="39">IF(Pay_Num&lt;&gt;"",Scheduled_Monthly_Payment,"")</f>
        <v/>
      </c>
      <c r="E272" s="31" t="e">
        <f t="shared" si="33"/>
        <v>#VALUE!</v>
      </c>
      <c r="F272" s="30" t="e">
        <f t="shared" si="34"/>
        <v>#VALUE!</v>
      </c>
      <c r="G272" s="30" t="str">
        <f t="shared" si="37"/>
        <v/>
      </c>
      <c r="H272" s="30" t="str">
        <f t="shared" si="38"/>
        <v/>
      </c>
      <c r="I272" s="30" t="e">
        <f t="shared" si="35"/>
        <v>#VALUE!</v>
      </c>
      <c r="J272" s="30">
        <f>SUM($H$14:$H272)</f>
        <v>0</v>
      </c>
      <c r="K272" s="25"/>
      <c r="L272" s="25"/>
    </row>
    <row r="273" spans="1:12" x14ac:dyDescent="0.2">
      <c r="A273" s="28" t="str">
        <f>IF(Values_Entered,A272+1,"")</f>
        <v/>
      </c>
      <c r="B273" s="29" t="str">
        <f t="shared" si="32"/>
        <v/>
      </c>
      <c r="C273" s="30" t="str">
        <f t="shared" si="36"/>
        <v/>
      </c>
      <c r="D273" s="30" t="str">
        <f t="shared" si="39"/>
        <v/>
      </c>
      <c r="E273" s="31" t="e">
        <f t="shared" si="33"/>
        <v>#VALUE!</v>
      </c>
      <c r="F273" s="30" t="e">
        <f t="shared" si="34"/>
        <v>#VALUE!</v>
      </c>
      <c r="G273" s="30" t="str">
        <f t="shared" si="37"/>
        <v/>
      </c>
      <c r="H273" s="30" t="str">
        <f t="shared" si="38"/>
        <v/>
      </c>
      <c r="I273" s="30" t="e">
        <f t="shared" si="35"/>
        <v>#VALUE!</v>
      </c>
      <c r="J273" s="30">
        <f>SUM($H$14:$H273)</f>
        <v>0</v>
      </c>
      <c r="K273" s="25"/>
      <c r="L273" s="25"/>
    </row>
    <row r="274" spans="1:12" x14ac:dyDescent="0.2">
      <c r="A274" s="28" t="str">
        <f>IF(Values_Entered,A273+1,"")</f>
        <v/>
      </c>
      <c r="B274" s="29" t="str">
        <f t="shared" si="32"/>
        <v/>
      </c>
      <c r="C274" s="30" t="str">
        <f t="shared" si="36"/>
        <v/>
      </c>
      <c r="D274" s="30" t="str">
        <f t="shared" si="39"/>
        <v/>
      </c>
      <c r="E274" s="31" t="e">
        <f t="shared" si="33"/>
        <v>#VALUE!</v>
      </c>
      <c r="F274" s="30" t="e">
        <f t="shared" si="34"/>
        <v>#VALUE!</v>
      </c>
      <c r="G274" s="30" t="str">
        <f t="shared" si="37"/>
        <v/>
      </c>
      <c r="H274" s="30" t="str">
        <f t="shared" si="38"/>
        <v/>
      </c>
      <c r="I274" s="30" t="e">
        <f t="shared" si="35"/>
        <v>#VALUE!</v>
      </c>
      <c r="J274" s="30">
        <f>SUM($H$14:$H274)</f>
        <v>0</v>
      </c>
      <c r="K274" s="25"/>
      <c r="L274" s="25"/>
    </row>
    <row r="275" spans="1:12" x14ac:dyDescent="0.2">
      <c r="A275" s="28" t="str">
        <f>IF(Values_Entered,A274+1,"")</f>
        <v/>
      </c>
      <c r="B275" s="29" t="str">
        <f t="shared" si="32"/>
        <v/>
      </c>
      <c r="C275" s="30" t="str">
        <f t="shared" si="36"/>
        <v/>
      </c>
      <c r="D275" s="30" t="str">
        <f t="shared" si="39"/>
        <v/>
      </c>
      <c r="E275" s="31" t="e">
        <f t="shared" si="33"/>
        <v>#VALUE!</v>
      </c>
      <c r="F275" s="30" t="e">
        <f t="shared" si="34"/>
        <v>#VALUE!</v>
      </c>
      <c r="G275" s="30" t="str">
        <f t="shared" si="37"/>
        <v/>
      </c>
      <c r="H275" s="30" t="str">
        <f t="shared" si="38"/>
        <v/>
      </c>
      <c r="I275" s="30" t="e">
        <f t="shared" si="35"/>
        <v>#VALUE!</v>
      </c>
      <c r="J275" s="30">
        <f>SUM($H$14:$H275)</f>
        <v>0</v>
      </c>
      <c r="K275" s="25"/>
      <c r="L275" s="25"/>
    </row>
    <row r="276" spans="1:12" x14ac:dyDescent="0.2">
      <c r="A276" s="28" t="str">
        <f>IF(Values_Entered,A275+1,"")</f>
        <v/>
      </c>
      <c r="B276" s="29" t="str">
        <f t="shared" si="32"/>
        <v/>
      </c>
      <c r="C276" s="30" t="str">
        <f t="shared" si="36"/>
        <v/>
      </c>
      <c r="D276" s="30" t="str">
        <f t="shared" si="39"/>
        <v/>
      </c>
      <c r="E276" s="31" t="e">
        <f t="shared" si="33"/>
        <v>#VALUE!</v>
      </c>
      <c r="F276" s="30" t="e">
        <f t="shared" si="34"/>
        <v>#VALUE!</v>
      </c>
      <c r="G276" s="30" t="str">
        <f t="shared" si="37"/>
        <v/>
      </c>
      <c r="H276" s="30" t="str">
        <f t="shared" si="38"/>
        <v/>
      </c>
      <c r="I276" s="30" t="e">
        <f t="shared" si="35"/>
        <v>#VALUE!</v>
      </c>
      <c r="J276" s="30">
        <f>SUM($H$14:$H276)</f>
        <v>0</v>
      </c>
      <c r="K276" s="25"/>
      <c r="L276" s="25"/>
    </row>
    <row r="277" spans="1:12" x14ac:dyDescent="0.2">
      <c r="A277" s="28" t="str">
        <f>IF(Values_Entered,A276+1,"")</f>
        <v/>
      </c>
      <c r="B277" s="29" t="str">
        <f t="shared" si="32"/>
        <v/>
      </c>
      <c r="C277" s="30" t="str">
        <f t="shared" si="36"/>
        <v/>
      </c>
      <c r="D277" s="30" t="str">
        <f t="shared" si="39"/>
        <v/>
      </c>
      <c r="E277" s="31" t="e">
        <f t="shared" si="33"/>
        <v>#VALUE!</v>
      </c>
      <c r="F277" s="30" t="e">
        <f t="shared" si="34"/>
        <v>#VALUE!</v>
      </c>
      <c r="G277" s="30" t="str">
        <f t="shared" si="37"/>
        <v/>
      </c>
      <c r="H277" s="30" t="str">
        <f t="shared" si="38"/>
        <v/>
      </c>
      <c r="I277" s="30" t="e">
        <f t="shared" si="35"/>
        <v>#VALUE!</v>
      </c>
      <c r="J277" s="30">
        <f>SUM($H$14:$H277)</f>
        <v>0</v>
      </c>
      <c r="K277" s="25"/>
      <c r="L277" s="25"/>
    </row>
    <row r="278" spans="1:12" x14ac:dyDescent="0.2">
      <c r="A278" s="28" t="str">
        <f>IF(Values_Entered,A277+1,"")</f>
        <v/>
      </c>
      <c r="B278" s="29" t="str">
        <f t="shared" si="32"/>
        <v/>
      </c>
      <c r="C278" s="30" t="str">
        <f t="shared" si="36"/>
        <v/>
      </c>
      <c r="D278" s="30" t="str">
        <f t="shared" si="39"/>
        <v/>
      </c>
      <c r="E278" s="31" t="e">
        <f t="shared" si="33"/>
        <v>#VALUE!</v>
      </c>
      <c r="F278" s="30" t="e">
        <f t="shared" si="34"/>
        <v>#VALUE!</v>
      </c>
      <c r="G278" s="30" t="str">
        <f t="shared" si="37"/>
        <v/>
      </c>
      <c r="H278" s="30" t="str">
        <f t="shared" si="38"/>
        <v/>
      </c>
      <c r="I278" s="30" t="e">
        <f t="shared" si="35"/>
        <v>#VALUE!</v>
      </c>
      <c r="J278" s="30">
        <f>SUM($H$14:$H278)</f>
        <v>0</v>
      </c>
      <c r="K278" s="25"/>
      <c r="L278" s="25"/>
    </row>
    <row r="279" spans="1:12" x14ac:dyDescent="0.2">
      <c r="A279" s="28" t="str">
        <f>IF(Values_Entered,A278+1,"")</f>
        <v/>
      </c>
      <c r="B279" s="29" t="str">
        <f t="shared" si="32"/>
        <v/>
      </c>
      <c r="C279" s="30" t="str">
        <f t="shared" si="36"/>
        <v/>
      </c>
      <c r="D279" s="30" t="str">
        <f t="shared" si="39"/>
        <v/>
      </c>
      <c r="E279" s="31" t="e">
        <f t="shared" si="33"/>
        <v>#VALUE!</v>
      </c>
      <c r="F279" s="30" t="e">
        <f t="shared" si="34"/>
        <v>#VALUE!</v>
      </c>
      <c r="G279" s="30" t="str">
        <f t="shared" si="37"/>
        <v/>
      </c>
      <c r="H279" s="30" t="str">
        <f t="shared" si="38"/>
        <v/>
      </c>
      <c r="I279" s="30" t="e">
        <f t="shared" si="35"/>
        <v>#VALUE!</v>
      </c>
      <c r="J279" s="30">
        <f>SUM($H$14:$H279)</f>
        <v>0</v>
      </c>
      <c r="K279" s="25"/>
      <c r="L279" s="25"/>
    </row>
    <row r="280" spans="1:12" x14ac:dyDescent="0.2">
      <c r="A280" s="28" t="str">
        <f>IF(Values_Entered,A279+1,"")</f>
        <v/>
      </c>
      <c r="B280" s="29" t="str">
        <f t="shared" si="32"/>
        <v/>
      </c>
      <c r="C280" s="30" t="str">
        <f t="shared" si="36"/>
        <v/>
      </c>
      <c r="D280" s="30" t="str">
        <f t="shared" si="39"/>
        <v/>
      </c>
      <c r="E280" s="31" t="e">
        <f t="shared" si="33"/>
        <v>#VALUE!</v>
      </c>
      <c r="F280" s="30" t="e">
        <f t="shared" si="34"/>
        <v>#VALUE!</v>
      </c>
      <c r="G280" s="30" t="str">
        <f t="shared" si="37"/>
        <v/>
      </c>
      <c r="H280" s="30" t="str">
        <f t="shared" si="38"/>
        <v/>
      </c>
      <c r="I280" s="30" t="e">
        <f t="shared" si="35"/>
        <v>#VALUE!</v>
      </c>
      <c r="J280" s="30">
        <f>SUM($H$14:$H280)</f>
        <v>0</v>
      </c>
      <c r="K280" s="25"/>
      <c r="L280" s="25"/>
    </row>
    <row r="281" spans="1:12" x14ac:dyDescent="0.2">
      <c r="A281" s="28" t="str">
        <f>IF(Values_Entered,A280+1,"")</f>
        <v/>
      </c>
      <c r="B281" s="29" t="str">
        <f t="shared" si="32"/>
        <v/>
      </c>
      <c r="C281" s="30" t="str">
        <f t="shared" si="36"/>
        <v/>
      </c>
      <c r="D281" s="30" t="str">
        <f t="shared" si="39"/>
        <v/>
      </c>
      <c r="E281" s="31" t="e">
        <f t="shared" si="33"/>
        <v>#VALUE!</v>
      </c>
      <c r="F281" s="30" t="e">
        <f t="shared" si="34"/>
        <v>#VALUE!</v>
      </c>
      <c r="G281" s="30" t="str">
        <f t="shared" si="37"/>
        <v/>
      </c>
      <c r="H281" s="30" t="str">
        <f t="shared" si="38"/>
        <v/>
      </c>
      <c r="I281" s="30" t="e">
        <f t="shared" si="35"/>
        <v>#VALUE!</v>
      </c>
      <c r="J281" s="30">
        <f>SUM($H$14:$H281)</f>
        <v>0</v>
      </c>
      <c r="K281" s="25"/>
      <c r="L281" s="25"/>
    </row>
    <row r="282" spans="1:12" x14ac:dyDescent="0.2">
      <c r="A282" s="28" t="str">
        <f>IF(Values_Entered,A281+1,"")</f>
        <v/>
      </c>
      <c r="B282" s="29" t="str">
        <f t="shared" si="32"/>
        <v/>
      </c>
      <c r="C282" s="30" t="str">
        <f t="shared" si="36"/>
        <v/>
      </c>
      <c r="D282" s="30" t="str">
        <f t="shared" si="39"/>
        <v/>
      </c>
      <c r="E282" s="31" t="e">
        <f t="shared" si="33"/>
        <v>#VALUE!</v>
      </c>
      <c r="F282" s="30" t="e">
        <f t="shared" si="34"/>
        <v>#VALUE!</v>
      </c>
      <c r="G282" s="30" t="str">
        <f t="shared" si="37"/>
        <v/>
      </c>
      <c r="H282" s="30" t="str">
        <f t="shared" si="38"/>
        <v/>
      </c>
      <c r="I282" s="30" t="e">
        <f t="shared" si="35"/>
        <v>#VALUE!</v>
      </c>
      <c r="J282" s="30">
        <f>SUM($H$14:$H282)</f>
        <v>0</v>
      </c>
      <c r="K282" s="25"/>
      <c r="L282" s="25"/>
    </row>
    <row r="283" spans="1:12" x14ac:dyDescent="0.2">
      <c r="A283" s="28" t="str">
        <f>IF(Values_Entered,A282+1,"")</f>
        <v/>
      </c>
      <c r="B283" s="29" t="str">
        <f t="shared" si="32"/>
        <v/>
      </c>
      <c r="C283" s="30" t="str">
        <f t="shared" si="36"/>
        <v/>
      </c>
      <c r="D283" s="30" t="str">
        <f t="shared" si="39"/>
        <v/>
      </c>
      <c r="E283" s="31" t="e">
        <f t="shared" si="33"/>
        <v>#VALUE!</v>
      </c>
      <c r="F283" s="30" t="e">
        <f t="shared" si="34"/>
        <v>#VALUE!</v>
      </c>
      <c r="G283" s="30" t="str">
        <f t="shared" si="37"/>
        <v/>
      </c>
      <c r="H283" s="30" t="str">
        <f t="shared" si="38"/>
        <v/>
      </c>
      <c r="I283" s="30" t="e">
        <f t="shared" si="35"/>
        <v>#VALUE!</v>
      </c>
      <c r="J283" s="30">
        <f>SUM($H$14:$H283)</f>
        <v>0</v>
      </c>
      <c r="K283" s="25"/>
      <c r="L283" s="25"/>
    </row>
    <row r="284" spans="1:12" x14ac:dyDescent="0.2">
      <c r="A284" s="28" t="str">
        <f>IF(Values_Entered,A283+1,"")</f>
        <v/>
      </c>
      <c r="B284" s="29" t="str">
        <f t="shared" si="32"/>
        <v/>
      </c>
      <c r="C284" s="30" t="str">
        <f t="shared" si="36"/>
        <v/>
      </c>
      <c r="D284" s="30" t="str">
        <f t="shared" si="39"/>
        <v/>
      </c>
      <c r="E284" s="31" t="e">
        <f t="shared" si="33"/>
        <v>#VALUE!</v>
      </c>
      <c r="F284" s="30" t="e">
        <f t="shared" si="34"/>
        <v>#VALUE!</v>
      </c>
      <c r="G284" s="30" t="str">
        <f t="shared" si="37"/>
        <v/>
      </c>
      <c r="H284" s="30" t="str">
        <f t="shared" si="38"/>
        <v/>
      </c>
      <c r="I284" s="30" t="e">
        <f t="shared" si="35"/>
        <v>#VALUE!</v>
      </c>
      <c r="J284" s="30">
        <f>SUM($H$14:$H284)</f>
        <v>0</v>
      </c>
      <c r="K284" s="25"/>
      <c r="L284" s="25"/>
    </row>
    <row r="285" spans="1:12" x14ac:dyDescent="0.2">
      <c r="A285" s="28" t="str">
        <f>IF(Values_Entered,A284+1,"")</f>
        <v/>
      </c>
      <c r="B285" s="29" t="str">
        <f t="shared" si="32"/>
        <v/>
      </c>
      <c r="C285" s="30" t="str">
        <f t="shared" si="36"/>
        <v/>
      </c>
      <c r="D285" s="30" t="str">
        <f t="shared" si="39"/>
        <v/>
      </c>
      <c r="E285" s="31" t="e">
        <f t="shared" si="33"/>
        <v>#VALUE!</v>
      </c>
      <c r="F285" s="30" t="e">
        <f t="shared" si="34"/>
        <v>#VALUE!</v>
      </c>
      <c r="G285" s="30" t="str">
        <f t="shared" si="37"/>
        <v/>
      </c>
      <c r="H285" s="30" t="str">
        <f t="shared" si="38"/>
        <v/>
      </c>
      <c r="I285" s="30" t="e">
        <f t="shared" si="35"/>
        <v>#VALUE!</v>
      </c>
      <c r="J285" s="30">
        <f>SUM($H$14:$H285)</f>
        <v>0</v>
      </c>
      <c r="K285" s="25"/>
      <c r="L285" s="25"/>
    </row>
    <row r="286" spans="1:12" x14ac:dyDescent="0.2">
      <c r="A286" s="28" t="str">
        <f>IF(Values_Entered,A285+1,"")</f>
        <v/>
      </c>
      <c r="B286" s="29" t="str">
        <f t="shared" si="32"/>
        <v/>
      </c>
      <c r="C286" s="30" t="str">
        <f t="shared" si="36"/>
        <v/>
      </c>
      <c r="D286" s="30" t="str">
        <f t="shared" si="39"/>
        <v/>
      </c>
      <c r="E286" s="31" t="e">
        <f t="shared" si="33"/>
        <v>#VALUE!</v>
      </c>
      <c r="F286" s="30" t="e">
        <f t="shared" si="34"/>
        <v>#VALUE!</v>
      </c>
      <c r="G286" s="30" t="str">
        <f t="shared" si="37"/>
        <v/>
      </c>
      <c r="H286" s="30" t="str">
        <f t="shared" si="38"/>
        <v/>
      </c>
      <c r="I286" s="30" t="e">
        <f t="shared" si="35"/>
        <v>#VALUE!</v>
      </c>
      <c r="J286" s="30">
        <f>SUM($H$14:$H286)</f>
        <v>0</v>
      </c>
      <c r="K286" s="25"/>
      <c r="L286" s="25"/>
    </row>
    <row r="287" spans="1:12" x14ac:dyDescent="0.2">
      <c r="A287" s="28" t="str">
        <f>IF(Values_Entered,A286+1,"")</f>
        <v/>
      </c>
      <c r="B287" s="29" t="str">
        <f t="shared" si="32"/>
        <v/>
      </c>
      <c r="C287" s="30" t="str">
        <f t="shared" si="36"/>
        <v/>
      </c>
      <c r="D287" s="30" t="str">
        <f t="shared" si="39"/>
        <v/>
      </c>
      <c r="E287" s="31" t="e">
        <f t="shared" si="33"/>
        <v>#VALUE!</v>
      </c>
      <c r="F287" s="30" t="e">
        <f t="shared" si="34"/>
        <v>#VALUE!</v>
      </c>
      <c r="G287" s="30" t="str">
        <f t="shared" si="37"/>
        <v/>
      </c>
      <c r="H287" s="30" t="str">
        <f t="shared" si="38"/>
        <v/>
      </c>
      <c r="I287" s="30" t="e">
        <f t="shared" si="35"/>
        <v>#VALUE!</v>
      </c>
      <c r="J287" s="30">
        <f>SUM($H$14:$H287)</f>
        <v>0</v>
      </c>
      <c r="K287" s="25"/>
      <c r="L287" s="25"/>
    </row>
    <row r="288" spans="1:12" x14ac:dyDescent="0.2">
      <c r="A288" s="28" t="str">
        <f>IF(Values_Entered,A287+1,"")</f>
        <v/>
      </c>
      <c r="B288" s="29" t="str">
        <f t="shared" si="32"/>
        <v/>
      </c>
      <c r="C288" s="30" t="str">
        <f t="shared" si="36"/>
        <v/>
      </c>
      <c r="D288" s="30" t="str">
        <f t="shared" si="39"/>
        <v/>
      </c>
      <c r="E288" s="31" t="e">
        <f t="shared" si="33"/>
        <v>#VALUE!</v>
      </c>
      <c r="F288" s="30" t="e">
        <f t="shared" si="34"/>
        <v>#VALUE!</v>
      </c>
      <c r="G288" s="30" t="str">
        <f t="shared" si="37"/>
        <v/>
      </c>
      <c r="H288" s="30" t="str">
        <f t="shared" si="38"/>
        <v/>
      </c>
      <c r="I288" s="30" t="e">
        <f t="shared" si="35"/>
        <v>#VALUE!</v>
      </c>
      <c r="J288" s="30">
        <f>SUM($H$14:$H288)</f>
        <v>0</v>
      </c>
      <c r="K288" s="25"/>
      <c r="L288" s="25"/>
    </row>
    <row r="289" spans="1:12" x14ac:dyDescent="0.2">
      <c r="A289" s="28" t="str">
        <f>IF(Values_Entered,A288+1,"")</f>
        <v/>
      </c>
      <c r="B289" s="29" t="str">
        <f t="shared" si="32"/>
        <v/>
      </c>
      <c r="C289" s="30" t="str">
        <f t="shared" si="36"/>
        <v/>
      </c>
      <c r="D289" s="30" t="str">
        <f t="shared" si="39"/>
        <v/>
      </c>
      <c r="E289" s="31" t="e">
        <f t="shared" si="33"/>
        <v>#VALUE!</v>
      </c>
      <c r="F289" s="30" t="e">
        <f t="shared" si="34"/>
        <v>#VALUE!</v>
      </c>
      <c r="G289" s="30" t="str">
        <f t="shared" si="37"/>
        <v/>
      </c>
      <c r="H289" s="30" t="str">
        <f t="shared" si="38"/>
        <v/>
      </c>
      <c r="I289" s="30" t="e">
        <f t="shared" si="35"/>
        <v>#VALUE!</v>
      </c>
      <c r="J289" s="30">
        <f>SUM($H$14:$H289)</f>
        <v>0</v>
      </c>
      <c r="K289" s="25"/>
      <c r="L289" s="25"/>
    </row>
    <row r="290" spans="1:12" x14ac:dyDescent="0.2">
      <c r="A290" s="28" t="str">
        <f>IF(Values_Entered,A289+1,"")</f>
        <v/>
      </c>
      <c r="B290" s="29" t="str">
        <f t="shared" si="32"/>
        <v/>
      </c>
      <c r="C290" s="30" t="str">
        <f t="shared" si="36"/>
        <v/>
      </c>
      <c r="D290" s="30" t="str">
        <f t="shared" si="39"/>
        <v/>
      </c>
      <c r="E290" s="31" t="e">
        <f t="shared" si="33"/>
        <v>#VALUE!</v>
      </c>
      <c r="F290" s="30" t="e">
        <f t="shared" si="34"/>
        <v>#VALUE!</v>
      </c>
      <c r="G290" s="30" t="str">
        <f t="shared" si="37"/>
        <v/>
      </c>
      <c r="H290" s="30" t="str">
        <f t="shared" si="38"/>
        <v/>
      </c>
      <c r="I290" s="30" t="e">
        <f t="shared" si="35"/>
        <v>#VALUE!</v>
      </c>
      <c r="J290" s="30">
        <f>SUM($H$14:$H290)</f>
        <v>0</v>
      </c>
      <c r="K290" s="25"/>
      <c r="L290" s="25"/>
    </row>
    <row r="291" spans="1:12" x14ac:dyDescent="0.2">
      <c r="A291" s="28" t="str">
        <f>IF(Values_Entered,A290+1,"")</f>
        <v/>
      </c>
      <c r="B291" s="29" t="str">
        <f t="shared" si="32"/>
        <v/>
      </c>
      <c r="C291" s="30" t="str">
        <f t="shared" si="36"/>
        <v/>
      </c>
      <c r="D291" s="30" t="str">
        <f t="shared" si="39"/>
        <v/>
      </c>
      <c r="E291" s="31" t="e">
        <f t="shared" si="33"/>
        <v>#VALUE!</v>
      </c>
      <c r="F291" s="30" t="e">
        <f t="shared" si="34"/>
        <v>#VALUE!</v>
      </c>
      <c r="G291" s="30" t="str">
        <f t="shared" si="37"/>
        <v/>
      </c>
      <c r="H291" s="30" t="str">
        <f t="shared" si="38"/>
        <v/>
      </c>
      <c r="I291" s="30" t="e">
        <f t="shared" si="35"/>
        <v>#VALUE!</v>
      </c>
      <c r="J291" s="30">
        <f>SUM($H$14:$H291)</f>
        <v>0</v>
      </c>
      <c r="K291" s="25"/>
      <c r="L291" s="25"/>
    </row>
    <row r="292" spans="1:12" x14ac:dyDescent="0.2">
      <c r="A292" s="28" t="str">
        <f>IF(Values_Entered,A291+1,"")</f>
        <v/>
      </c>
      <c r="B292" s="29" t="str">
        <f t="shared" si="32"/>
        <v/>
      </c>
      <c r="C292" s="30" t="str">
        <f t="shared" si="36"/>
        <v/>
      </c>
      <c r="D292" s="30" t="str">
        <f t="shared" si="39"/>
        <v/>
      </c>
      <c r="E292" s="31" t="e">
        <f t="shared" si="33"/>
        <v>#VALUE!</v>
      </c>
      <c r="F292" s="30" t="e">
        <f t="shared" si="34"/>
        <v>#VALUE!</v>
      </c>
      <c r="G292" s="30" t="str">
        <f t="shared" si="37"/>
        <v/>
      </c>
      <c r="H292" s="30" t="str">
        <f t="shared" si="38"/>
        <v/>
      </c>
      <c r="I292" s="30" t="e">
        <f t="shared" si="35"/>
        <v>#VALUE!</v>
      </c>
      <c r="J292" s="30">
        <f>SUM($H$14:$H292)</f>
        <v>0</v>
      </c>
      <c r="K292" s="25"/>
      <c r="L292" s="25"/>
    </row>
    <row r="293" spans="1:12" x14ac:dyDescent="0.2">
      <c r="A293" s="28" t="str">
        <f>IF(Values_Entered,A292+1,"")</f>
        <v/>
      </c>
      <c r="B293" s="29" t="str">
        <f t="shared" si="32"/>
        <v/>
      </c>
      <c r="C293" s="30" t="str">
        <f t="shared" si="36"/>
        <v/>
      </c>
      <c r="D293" s="30" t="str">
        <f t="shared" si="39"/>
        <v/>
      </c>
      <c r="E293" s="31" t="e">
        <f t="shared" si="33"/>
        <v>#VALUE!</v>
      </c>
      <c r="F293" s="30" t="e">
        <f t="shared" si="34"/>
        <v>#VALUE!</v>
      </c>
      <c r="G293" s="30" t="str">
        <f t="shared" si="37"/>
        <v/>
      </c>
      <c r="H293" s="30" t="str">
        <f t="shared" si="38"/>
        <v/>
      </c>
      <c r="I293" s="30" t="e">
        <f t="shared" si="35"/>
        <v>#VALUE!</v>
      </c>
      <c r="J293" s="30">
        <f>SUM($H$14:$H293)</f>
        <v>0</v>
      </c>
      <c r="K293" s="25"/>
      <c r="L293" s="25"/>
    </row>
    <row r="294" spans="1:12" x14ac:dyDescent="0.2">
      <c r="A294" s="28" t="str">
        <f>IF(Values_Entered,A293+1,"")</f>
        <v/>
      </c>
      <c r="B294" s="29" t="str">
        <f t="shared" si="32"/>
        <v/>
      </c>
      <c r="C294" s="30" t="str">
        <f t="shared" si="36"/>
        <v/>
      </c>
      <c r="D294" s="30" t="str">
        <f t="shared" si="39"/>
        <v/>
      </c>
      <c r="E294" s="31" t="e">
        <f t="shared" si="33"/>
        <v>#VALUE!</v>
      </c>
      <c r="F294" s="30" t="e">
        <f t="shared" si="34"/>
        <v>#VALUE!</v>
      </c>
      <c r="G294" s="30" t="str">
        <f t="shared" si="37"/>
        <v/>
      </c>
      <c r="H294" s="30" t="str">
        <f t="shared" si="38"/>
        <v/>
      </c>
      <c r="I294" s="30" t="e">
        <f t="shared" si="35"/>
        <v>#VALUE!</v>
      </c>
      <c r="J294" s="30">
        <f>SUM($H$14:$H294)</f>
        <v>0</v>
      </c>
      <c r="K294" s="25"/>
      <c r="L294" s="25"/>
    </row>
    <row r="295" spans="1:12" x14ac:dyDescent="0.2">
      <c r="A295" s="28" t="str">
        <f>IF(Values_Entered,A294+1,"")</f>
        <v/>
      </c>
      <c r="B295" s="29" t="str">
        <f t="shared" si="32"/>
        <v/>
      </c>
      <c r="C295" s="30" t="str">
        <f t="shared" si="36"/>
        <v/>
      </c>
      <c r="D295" s="30" t="str">
        <f t="shared" si="39"/>
        <v/>
      </c>
      <c r="E295" s="31" t="e">
        <f t="shared" si="33"/>
        <v>#VALUE!</v>
      </c>
      <c r="F295" s="30" t="e">
        <f t="shared" si="34"/>
        <v>#VALUE!</v>
      </c>
      <c r="G295" s="30" t="str">
        <f t="shared" si="37"/>
        <v/>
      </c>
      <c r="H295" s="30" t="str">
        <f t="shared" si="38"/>
        <v/>
      </c>
      <c r="I295" s="30" t="e">
        <f t="shared" si="35"/>
        <v>#VALUE!</v>
      </c>
      <c r="J295" s="30">
        <f>SUM($H$14:$H295)</f>
        <v>0</v>
      </c>
      <c r="K295" s="25"/>
      <c r="L295" s="25"/>
    </row>
    <row r="296" spans="1:12" x14ac:dyDescent="0.2">
      <c r="A296" s="28" t="str">
        <f>IF(Values_Entered,A295+1,"")</f>
        <v/>
      </c>
      <c r="B296" s="29" t="str">
        <f t="shared" si="32"/>
        <v/>
      </c>
      <c r="C296" s="30" t="str">
        <f t="shared" si="36"/>
        <v/>
      </c>
      <c r="D296" s="30" t="str">
        <f t="shared" si="39"/>
        <v/>
      </c>
      <c r="E296" s="31" t="e">
        <f t="shared" si="33"/>
        <v>#VALUE!</v>
      </c>
      <c r="F296" s="30" t="e">
        <f t="shared" si="34"/>
        <v>#VALUE!</v>
      </c>
      <c r="G296" s="30" t="str">
        <f t="shared" si="37"/>
        <v/>
      </c>
      <c r="H296" s="30" t="str">
        <f t="shared" si="38"/>
        <v/>
      </c>
      <c r="I296" s="30" t="e">
        <f t="shared" si="35"/>
        <v>#VALUE!</v>
      </c>
      <c r="J296" s="30">
        <f>SUM($H$14:$H296)</f>
        <v>0</v>
      </c>
      <c r="K296" s="25"/>
      <c r="L296" s="25"/>
    </row>
    <row r="297" spans="1:12" x14ac:dyDescent="0.2">
      <c r="A297" s="28" t="str">
        <f>IF(Values_Entered,A296+1,"")</f>
        <v/>
      </c>
      <c r="B297" s="29" t="str">
        <f t="shared" si="32"/>
        <v/>
      </c>
      <c r="C297" s="30" t="str">
        <f t="shared" si="36"/>
        <v/>
      </c>
      <c r="D297" s="30" t="str">
        <f t="shared" si="39"/>
        <v/>
      </c>
      <c r="E297" s="31" t="e">
        <f t="shared" si="33"/>
        <v>#VALUE!</v>
      </c>
      <c r="F297" s="30" t="e">
        <f t="shared" si="34"/>
        <v>#VALUE!</v>
      </c>
      <c r="G297" s="30" t="str">
        <f t="shared" si="37"/>
        <v/>
      </c>
      <c r="H297" s="30" t="str">
        <f t="shared" si="38"/>
        <v/>
      </c>
      <c r="I297" s="30" t="e">
        <f t="shared" si="35"/>
        <v>#VALUE!</v>
      </c>
      <c r="J297" s="30">
        <f>SUM($H$14:$H297)</f>
        <v>0</v>
      </c>
      <c r="K297" s="25"/>
      <c r="L297" s="25"/>
    </row>
    <row r="298" spans="1:12" x14ac:dyDescent="0.2">
      <c r="A298" s="28" t="str">
        <f>IF(Values_Entered,A297+1,"")</f>
        <v/>
      </c>
      <c r="B298" s="29" t="str">
        <f t="shared" si="32"/>
        <v/>
      </c>
      <c r="C298" s="30" t="str">
        <f t="shared" si="36"/>
        <v/>
      </c>
      <c r="D298" s="30" t="str">
        <f t="shared" si="39"/>
        <v/>
      </c>
      <c r="E298" s="31" t="e">
        <f t="shared" si="33"/>
        <v>#VALUE!</v>
      </c>
      <c r="F298" s="30" t="e">
        <f t="shared" si="34"/>
        <v>#VALUE!</v>
      </c>
      <c r="G298" s="30" t="str">
        <f t="shared" si="37"/>
        <v/>
      </c>
      <c r="H298" s="30" t="str">
        <f t="shared" si="38"/>
        <v/>
      </c>
      <c r="I298" s="30" t="e">
        <f t="shared" si="35"/>
        <v>#VALUE!</v>
      </c>
      <c r="J298" s="30">
        <f>SUM($H$14:$H298)</f>
        <v>0</v>
      </c>
      <c r="K298" s="25"/>
      <c r="L298" s="25"/>
    </row>
    <row r="299" spans="1:12" x14ac:dyDescent="0.2">
      <c r="A299" s="28" t="str">
        <f>IF(Values_Entered,A298+1,"")</f>
        <v/>
      </c>
      <c r="B299" s="29" t="str">
        <f t="shared" si="32"/>
        <v/>
      </c>
      <c r="C299" s="30" t="str">
        <f t="shared" si="36"/>
        <v/>
      </c>
      <c r="D299" s="30" t="str">
        <f t="shared" si="39"/>
        <v/>
      </c>
      <c r="E299" s="31" t="e">
        <f t="shared" si="33"/>
        <v>#VALUE!</v>
      </c>
      <c r="F299" s="30" t="e">
        <f t="shared" si="34"/>
        <v>#VALUE!</v>
      </c>
      <c r="G299" s="30" t="str">
        <f t="shared" si="37"/>
        <v/>
      </c>
      <c r="H299" s="30" t="str">
        <f t="shared" si="38"/>
        <v/>
      </c>
      <c r="I299" s="30" t="e">
        <f t="shared" si="35"/>
        <v>#VALUE!</v>
      </c>
      <c r="J299" s="30">
        <f>SUM($H$14:$H299)</f>
        <v>0</v>
      </c>
      <c r="K299" s="25"/>
      <c r="L299" s="25"/>
    </row>
    <row r="300" spans="1:12" x14ac:dyDescent="0.2">
      <c r="A300" s="28" t="str">
        <f>IF(Values_Entered,A299+1,"")</f>
        <v/>
      </c>
      <c r="B300" s="29" t="str">
        <f t="shared" si="32"/>
        <v/>
      </c>
      <c r="C300" s="30" t="str">
        <f t="shared" si="36"/>
        <v/>
      </c>
      <c r="D300" s="30" t="str">
        <f t="shared" si="39"/>
        <v/>
      </c>
      <c r="E300" s="31" t="e">
        <f t="shared" si="33"/>
        <v>#VALUE!</v>
      </c>
      <c r="F300" s="30" t="e">
        <f t="shared" si="34"/>
        <v>#VALUE!</v>
      </c>
      <c r="G300" s="30" t="str">
        <f t="shared" si="37"/>
        <v/>
      </c>
      <c r="H300" s="30" t="str">
        <f t="shared" si="38"/>
        <v/>
      </c>
      <c r="I300" s="30" t="e">
        <f t="shared" si="35"/>
        <v>#VALUE!</v>
      </c>
      <c r="J300" s="30">
        <f>SUM($H$14:$H300)</f>
        <v>0</v>
      </c>
      <c r="K300" s="25"/>
      <c r="L300" s="25"/>
    </row>
    <row r="301" spans="1:12" x14ac:dyDescent="0.2">
      <c r="A301" s="28" t="str">
        <f>IF(Values_Entered,A300+1,"")</f>
        <v/>
      </c>
      <c r="B301" s="29" t="str">
        <f t="shared" si="32"/>
        <v/>
      </c>
      <c r="C301" s="30" t="str">
        <f t="shared" si="36"/>
        <v/>
      </c>
      <c r="D301" s="30" t="str">
        <f t="shared" si="39"/>
        <v/>
      </c>
      <c r="E301" s="31" t="e">
        <f t="shared" si="33"/>
        <v>#VALUE!</v>
      </c>
      <c r="F301" s="30" t="e">
        <f t="shared" si="34"/>
        <v>#VALUE!</v>
      </c>
      <c r="G301" s="30" t="str">
        <f t="shared" si="37"/>
        <v/>
      </c>
      <c r="H301" s="30" t="str">
        <f t="shared" si="38"/>
        <v/>
      </c>
      <c r="I301" s="30" t="e">
        <f t="shared" si="35"/>
        <v>#VALUE!</v>
      </c>
      <c r="J301" s="30">
        <f>SUM($H$14:$H301)</f>
        <v>0</v>
      </c>
      <c r="K301" s="25"/>
      <c r="L301" s="25"/>
    </row>
    <row r="302" spans="1:12" x14ac:dyDescent="0.2">
      <c r="A302" s="28" t="str">
        <f>IF(Values_Entered,A301+1,"")</f>
        <v/>
      </c>
      <c r="B302" s="29" t="str">
        <f t="shared" si="32"/>
        <v/>
      </c>
      <c r="C302" s="30" t="str">
        <f t="shared" si="36"/>
        <v/>
      </c>
      <c r="D302" s="30" t="str">
        <f t="shared" si="39"/>
        <v/>
      </c>
      <c r="E302" s="31" t="e">
        <f t="shared" si="33"/>
        <v>#VALUE!</v>
      </c>
      <c r="F302" s="30" t="e">
        <f t="shared" si="34"/>
        <v>#VALUE!</v>
      </c>
      <c r="G302" s="30" t="str">
        <f t="shared" si="37"/>
        <v/>
      </c>
      <c r="H302" s="30" t="str">
        <f t="shared" si="38"/>
        <v/>
      </c>
      <c r="I302" s="30" t="e">
        <f t="shared" si="35"/>
        <v>#VALUE!</v>
      </c>
      <c r="J302" s="30">
        <f>SUM($H$14:$H302)</f>
        <v>0</v>
      </c>
      <c r="K302" s="25"/>
      <c r="L302" s="25"/>
    </row>
    <row r="303" spans="1:12" x14ac:dyDescent="0.2">
      <c r="A303" s="28" t="str">
        <f>IF(Values_Entered,A302+1,"")</f>
        <v/>
      </c>
      <c r="B303" s="29" t="str">
        <f t="shared" si="32"/>
        <v/>
      </c>
      <c r="C303" s="30" t="str">
        <f t="shared" si="36"/>
        <v/>
      </c>
      <c r="D303" s="30" t="str">
        <f t="shared" si="39"/>
        <v/>
      </c>
      <c r="E303" s="31" t="e">
        <f t="shared" si="33"/>
        <v>#VALUE!</v>
      </c>
      <c r="F303" s="30" t="e">
        <f t="shared" si="34"/>
        <v>#VALUE!</v>
      </c>
      <c r="G303" s="30" t="str">
        <f t="shared" si="37"/>
        <v/>
      </c>
      <c r="H303" s="30" t="str">
        <f t="shared" si="38"/>
        <v/>
      </c>
      <c r="I303" s="30" t="e">
        <f t="shared" si="35"/>
        <v>#VALUE!</v>
      </c>
      <c r="J303" s="30">
        <f>SUM($H$14:$H303)</f>
        <v>0</v>
      </c>
      <c r="K303" s="25"/>
      <c r="L303" s="25"/>
    </row>
    <row r="304" spans="1:12" x14ac:dyDescent="0.2">
      <c r="A304" s="28" t="str">
        <f>IF(Values_Entered,A303+1,"")</f>
        <v/>
      </c>
      <c r="B304" s="29" t="str">
        <f t="shared" si="32"/>
        <v/>
      </c>
      <c r="C304" s="30" t="str">
        <f t="shared" si="36"/>
        <v/>
      </c>
      <c r="D304" s="30" t="str">
        <f t="shared" si="39"/>
        <v/>
      </c>
      <c r="E304" s="31" t="e">
        <f t="shared" si="33"/>
        <v>#VALUE!</v>
      </c>
      <c r="F304" s="30" t="e">
        <f t="shared" si="34"/>
        <v>#VALUE!</v>
      </c>
      <c r="G304" s="30" t="str">
        <f t="shared" si="37"/>
        <v/>
      </c>
      <c r="H304" s="30" t="str">
        <f t="shared" si="38"/>
        <v/>
      </c>
      <c r="I304" s="30" t="e">
        <f t="shared" si="35"/>
        <v>#VALUE!</v>
      </c>
      <c r="J304" s="30">
        <f>SUM($H$14:$H304)</f>
        <v>0</v>
      </c>
      <c r="K304" s="25"/>
      <c r="L304" s="25"/>
    </row>
    <row r="305" spans="1:12" x14ac:dyDescent="0.2">
      <c r="A305" s="28" t="str">
        <f>IF(Values_Entered,A304+1,"")</f>
        <v/>
      </c>
      <c r="B305" s="29" t="str">
        <f t="shared" si="32"/>
        <v/>
      </c>
      <c r="C305" s="30" t="str">
        <f t="shared" si="36"/>
        <v/>
      </c>
      <c r="D305" s="30" t="str">
        <f t="shared" si="39"/>
        <v/>
      </c>
      <c r="E305" s="31" t="e">
        <f t="shared" si="33"/>
        <v>#VALUE!</v>
      </c>
      <c r="F305" s="30" t="e">
        <f t="shared" si="34"/>
        <v>#VALUE!</v>
      </c>
      <c r="G305" s="30" t="str">
        <f t="shared" si="37"/>
        <v/>
      </c>
      <c r="H305" s="30" t="str">
        <f t="shared" si="38"/>
        <v/>
      </c>
      <c r="I305" s="30" t="e">
        <f t="shared" si="35"/>
        <v>#VALUE!</v>
      </c>
      <c r="J305" s="30">
        <f>SUM($H$14:$H305)</f>
        <v>0</v>
      </c>
      <c r="K305" s="25"/>
      <c r="L305" s="25"/>
    </row>
    <row r="306" spans="1:12" x14ac:dyDescent="0.2">
      <c r="A306" s="28" t="str">
        <f>IF(Values_Entered,A305+1,"")</f>
        <v/>
      </c>
      <c r="B306" s="29" t="str">
        <f t="shared" si="32"/>
        <v/>
      </c>
      <c r="C306" s="30" t="str">
        <f t="shared" si="36"/>
        <v/>
      </c>
      <c r="D306" s="30" t="str">
        <f t="shared" si="39"/>
        <v/>
      </c>
      <c r="E306" s="31" t="e">
        <f t="shared" si="33"/>
        <v>#VALUE!</v>
      </c>
      <c r="F306" s="30" t="e">
        <f t="shared" si="34"/>
        <v>#VALUE!</v>
      </c>
      <c r="G306" s="30" t="str">
        <f t="shared" si="37"/>
        <v/>
      </c>
      <c r="H306" s="30" t="str">
        <f t="shared" si="38"/>
        <v/>
      </c>
      <c r="I306" s="30" t="e">
        <f t="shared" si="35"/>
        <v>#VALUE!</v>
      </c>
      <c r="J306" s="30">
        <f>SUM($H$14:$H306)</f>
        <v>0</v>
      </c>
      <c r="K306" s="25"/>
      <c r="L306" s="25"/>
    </row>
    <row r="307" spans="1:12" x14ac:dyDescent="0.2">
      <c r="A307" s="28" t="str">
        <f>IF(Values_Entered,A306+1,"")</f>
        <v/>
      </c>
      <c r="B307" s="29" t="str">
        <f t="shared" si="32"/>
        <v/>
      </c>
      <c r="C307" s="30" t="str">
        <f t="shared" si="36"/>
        <v/>
      </c>
      <c r="D307" s="30" t="str">
        <f t="shared" si="39"/>
        <v/>
      </c>
      <c r="E307" s="31" t="e">
        <f t="shared" si="33"/>
        <v>#VALUE!</v>
      </c>
      <c r="F307" s="30" t="e">
        <f t="shared" si="34"/>
        <v>#VALUE!</v>
      </c>
      <c r="G307" s="30" t="str">
        <f t="shared" si="37"/>
        <v/>
      </c>
      <c r="H307" s="30" t="str">
        <f t="shared" si="38"/>
        <v/>
      </c>
      <c r="I307" s="30" t="e">
        <f t="shared" si="35"/>
        <v>#VALUE!</v>
      </c>
      <c r="J307" s="30">
        <f>SUM($H$14:$H307)</f>
        <v>0</v>
      </c>
      <c r="K307" s="25"/>
      <c r="L307" s="25"/>
    </row>
    <row r="308" spans="1:12" x14ac:dyDescent="0.2">
      <c r="A308" s="28" t="str">
        <f>IF(Values_Entered,A307+1,"")</f>
        <v/>
      </c>
      <c r="B308" s="29" t="str">
        <f t="shared" si="32"/>
        <v/>
      </c>
      <c r="C308" s="30" t="str">
        <f t="shared" si="36"/>
        <v/>
      </c>
      <c r="D308" s="30" t="str">
        <f t="shared" si="39"/>
        <v/>
      </c>
      <c r="E308" s="31" t="e">
        <f t="shared" si="33"/>
        <v>#VALUE!</v>
      </c>
      <c r="F308" s="30" t="e">
        <f t="shared" si="34"/>
        <v>#VALUE!</v>
      </c>
      <c r="G308" s="30" t="str">
        <f t="shared" si="37"/>
        <v/>
      </c>
      <c r="H308" s="30" t="str">
        <f t="shared" si="38"/>
        <v/>
      </c>
      <c r="I308" s="30" t="e">
        <f t="shared" si="35"/>
        <v>#VALUE!</v>
      </c>
      <c r="J308" s="30">
        <f>SUM($H$14:$H308)</f>
        <v>0</v>
      </c>
      <c r="K308" s="25"/>
      <c r="L308" s="25"/>
    </row>
    <row r="309" spans="1:12" x14ac:dyDescent="0.2">
      <c r="A309" s="28" t="str">
        <f>IF(Values_Entered,A308+1,"")</f>
        <v/>
      </c>
      <c r="B309" s="29" t="str">
        <f t="shared" si="32"/>
        <v/>
      </c>
      <c r="C309" s="30" t="str">
        <f t="shared" si="36"/>
        <v/>
      </c>
      <c r="D309" s="30" t="str">
        <f t="shared" si="39"/>
        <v/>
      </c>
      <c r="E309" s="31" t="e">
        <f t="shared" si="33"/>
        <v>#VALUE!</v>
      </c>
      <c r="F309" s="30" t="e">
        <f t="shared" si="34"/>
        <v>#VALUE!</v>
      </c>
      <c r="G309" s="30" t="str">
        <f t="shared" si="37"/>
        <v/>
      </c>
      <c r="H309" s="30" t="str">
        <f t="shared" si="38"/>
        <v/>
      </c>
      <c r="I309" s="30" t="e">
        <f t="shared" si="35"/>
        <v>#VALUE!</v>
      </c>
      <c r="J309" s="30">
        <f>SUM($H$14:$H309)</f>
        <v>0</v>
      </c>
      <c r="K309" s="25"/>
      <c r="L309" s="25"/>
    </row>
    <row r="310" spans="1:12" x14ac:dyDescent="0.2">
      <c r="A310" s="28" t="str">
        <f>IF(Values_Entered,A309+1,"")</f>
        <v/>
      </c>
      <c r="B310" s="29" t="str">
        <f t="shared" si="32"/>
        <v/>
      </c>
      <c r="C310" s="30" t="str">
        <f t="shared" si="36"/>
        <v/>
      </c>
      <c r="D310" s="30" t="str">
        <f t="shared" si="39"/>
        <v/>
      </c>
      <c r="E310" s="31" t="e">
        <f t="shared" si="33"/>
        <v>#VALUE!</v>
      </c>
      <c r="F310" s="30" t="e">
        <f t="shared" si="34"/>
        <v>#VALUE!</v>
      </c>
      <c r="G310" s="30" t="str">
        <f t="shared" si="37"/>
        <v/>
      </c>
      <c r="H310" s="30" t="str">
        <f t="shared" si="38"/>
        <v/>
      </c>
      <c r="I310" s="30" t="e">
        <f t="shared" si="35"/>
        <v>#VALUE!</v>
      </c>
      <c r="J310" s="30">
        <f>SUM($H$14:$H310)</f>
        <v>0</v>
      </c>
      <c r="K310" s="25"/>
      <c r="L310" s="25"/>
    </row>
    <row r="311" spans="1:12" x14ac:dyDescent="0.2">
      <c r="A311" s="28" t="str">
        <f>IF(Values_Entered,A310+1,"")</f>
        <v/>
      </c>
      <c r="B311" s="29" t="str">
        <f t="shared" si="32"/>
        <v/>
      </c>
      <c r="C311" s="30" t="str">
        <f t="shared" si="36"/>
        <v/>
      </c>
      <c r="D311" s="30" t="str">
        <f t="shared" si="39"/>
        <v/>
      </c>
      <c r="E311" s="31" t="e">
        <f t="shared" si="33"/>
        <v>#VALUE!</v>
      </c>
      <c r="F311" s="30" t="e">
        <f t="shared" si="34"/>
        <v>#VALUE!</v>
      </c>
      <c r="G311" s="30" t="str">
        <f t="shared" si="37"/>
        <v/>
      </c>
      <c r="H311" s="30" t="str">
        <f t="shared" si="38"/>
        <v/>
      </c>
      <c r="I311" s="30" t="e">
        <f t="shared" si="35"/>
        <v>#VALUE!</v>
      </c>
      <c r="J311" s="30">
        <f>SUM($H$14:$H311)</f>
        <v>0</v>
      </c>
      <c r="K311" s="25"/>
      <c r="L311" s="25"/>
    </row>
    <row r="312" spans="1:12" x14ac:dyDescent="0.2">
      <c r="A312" s="28" t="str">
        <f>IF(Values_Entered,A311+1,"")</f>
        <v/>
      </c>
      <c r="B312" s="29" t="str">
        <f t="shared" si="32"/>
        <v/>
      </c>
      <c r="C312" s="30" t="str">
        <f t="shared" si="36"/>
        <v/>
      </c>
      <c r="D312" s="30" t="str">
        <f t="shared" si="39"/>
        <v/>
      </c>
      <c r="E312" s="31" t="e">
        <f t="shared" si="33"/>
        <v>#VALUE!</v>
      </c>
      <c r="F312" s="30" t="e">
        <f t="shared" si="34"/>
        <v>#VALUE!</v>
      </c>
      <c r="G312" s="30" t="str">
        <f t="shared" si="37"/>
        <v/>
      </c>
      <c r="H312" s="30" t="str">
        <f t="shared" si="38"/>
        <v/>
      </c>
      <c r="I312" s="30" t="e">
        <f t="shared" si="35"/>
        <v>#VALUE!</v>
      </c>
      <c r="J312" s="30">
        <f>SUM($H$14:$H312)</f>
        <v>0</v>
      </c>
      <c r="K312" s="25"/>
      <c r="L312" s="25"/>
    </row>
    <row r="313" spans="1:12" x14ac:dyDescent="0.2">
      <c r="A313" s="28" t="str">
        <f>IF(Values_Entered,A312+1,"")</f>
        <v/>
      </c>
      <c r="B313" s="29" t="str">
        <f t="shared" si="32"/>
        <v/>
      </c>
      <c r="C313" s="30" t="str">
        <f t="shared" si="36"/>
        <v/>
      </c>
      <c r="D313" s="30" t="str">
        <f t="shared" si="39"/>
        <v/>
      </c>
      <c r="E313" s="31" t="e">
        <f t="shared" si="33"/>
        <v>#VALUE!</v>
      </c>
      <c r="F313" s="30" t="e">
        <f t="shared" si="34"/>
        <v>#VALUE!</v>
      </c>
      <c r="G313" s="30" t="str">
        <f t="shared" si="37"/>
        <v/>
      </c>
      <c r="H313" s="30" t="str">
        <f t="shared" si="38"/>
        <v/>
      </c>
      <c r="I313" s="30" t="e">
        <f t="shared" si="35"/>
        <v>#VALUE!</v>
      </c>
      <c r="J313" s="30">
        <f>SUM($H$14:$H313)</f>
        <v>0</v>
      </c>
      <c r="K313" s="25"/>
      <c r="L313" s="25"/>
    </row>
    <row r="314" spans="1:12" x14ac:dyDescent="0.2">
      <c r="A314" s="28" t="str">
        <f>IF(Values_Entered,A313+1,"")</f>
        <v/>
      </c>
      <c r="B314" s="29" t="str">
        <f t="shared" si="32"/>
        <v/>
      </c>
      <c r="C314" s="30" t="str">
        <f t="shared" si="36"/>
        <v/>
      </c>
      <c r="D314" s="30" t="str">
        <f t="shared" si="39"/>
        <v/>
      </c>
      <c r="E314" s="31" t="e">
        <f t="shared" si="33"/>
        <v>#VALUE!</v>
      </c>
      <c r="F314" s="30" t="e">
        <f t="shared" si="34"/>
        <v>#VALUE!</v>
      </c>
      <c r="G314" s="30" t="str">
        <f t="shared" si="37"/>
        <v/>
      </c>
      <c r="H314" s="30" t="str">
        <f t="shared" si="38"/>
        <v/>
      </c>
      <c r="I314" s="30" t="e">
        <f t="shared" si="35"/>
        <v>#VALUE!</v>
      </c>
      <c r="J314" s="30">
        <f>SUM($H$14:$H314)</f>
        <v>0</v>
      </c>
      <c r="K314" s="25"/>
      <c r="L314" s="25"/>
    </row>
    <row r="315" spans="1:12" x14ac:dyDescent="0.2">
      <c r="A315" s="28" t="str">
        <f>IF(Values_Entered,A314+1,"")</f>
        <v/>
      </c>
      <c r="B315" s="29" t="str">
        <f t="shared" si="32"/>
        <v/>
      </c>
      <c r="C315" s="30" t="str">
        <f t="shared" si="36"/>
        <v/>
      </c>
      <c r="D315" s="30" t="str">
        <f t="shared" si="39"/>
        <v/>
      </c>
      <c r="E315" s="31" t="e">
        <f t="shared" si="33"/>
        <v>#VALUE!</v>
      </c>
      <c r="F315" s="30" t="e">
        <f t="shared" si="34"/>
        <v>#VALUE!</v>
      </c>
      <c r="G315" s="30" t="str">
        <f t="shared" si="37"/>
        <v/>
      </c>
      <c r="H315" s="30" t="str">
        <f t="shared" si="38"/>
        <v/>
      </c>
      <c r="I315" s="30" t="e">
        <f t="shared" si="35"/>
        <v>#VALUE!</v>
      </c>
      <c r="J315" s="30">
        <f>SUM($H$14:$H315)</f>
        <v>0</v>
      </c>
      <c r="K315" s="25"/>
      <c r="L315" s="25"/>
    </row>
    <row r="316" spans="1:12" x14ac:dyDescent="0.2">
      <c r="A316" s="28" t="str">
        <f>IF(Values_Entered,A315+1,"")</f>
        <v/>
      </c>
      <c r="B316" s="29" t="str">
        <f t="shared" si="32"/>
        <v/>
      </c>
      <c r="C316" s="30" t="str">
        <f t="shared" si="36"/>
        <v/>
      </c>
      <c r="D316" s="30" t="str">
        <f t="shared" si="39"/>
        <v/>
      </c>
      <c r="E316" s="31" t="e">
        <f t="shared" si="33"/>
        <v>#VALUE!</v>
      </c>
      <c r="F316" s="30" t="e">
        <f t="shared" si="34"/>
        <v>#VALUE!</v>
      </c>
      <c r="G316" s="30" t="str">
        <f t="shared" si="37"/>
        <v/>
      </c>
      <c r="H316" s="30" t="str">
        <f t="shared" si="38"/>
        <v/>
      </c>
      <c r="I316" s="30" t="e">
        <f t="shared" si="35"/>
        <v>#VALUE!</v>
      </c>
      <c r="J316" s="30">
        <f>SUM($H$14:$H316)</f>
        <v>0</v>
      </c>
      <c r="K316" s="25"/>
      <c r="L316" s="25"/>
    </row>
    <row r="317" spans="1:12" x14ac:dyDescent="0.2">
      <c r="A317" s="28" t="str">
        <f>IF(Values_Entered,A316+1,"")</f>
        <v/>
      </c>
      <c r="B317" s="29" t="str">
        <f t="shared" si="32"/>
        <v/>
      </c>
      <c r="C317" s="30" t="str">
        <f t="shared" si="36"/>
        <v/>
      </c>
      <c r="D317" s="30" t="str">
        <f t="shared" si="39"/>
        <v/>
      </c>
      <c r="E317" s="31" t="e">
        <f t="shared" si="33"/>
        <v>#VALUE!</v>
      </c>
      <c r="F317" s="30" t="e">
        <f t="shared" si="34"/>
        <v>#VALUE!</v>
      </c>
      <c r="G317" s="30" t="str">
        <f t="shared" si="37"/>
        <v/>
      </c>
      <c r="H317" s="30" t="str">
        <f t="shared" si="38"/>
        <v/>
      </c>
      <c r="I317" s="30" t="e">
        <f t="shared" si="35"/>
        <v>#VALUE!</v>
      </c>
      <c r="J317" s="30">
        <f>SUM($H$14:$H317)</f>
        <v>0</v>
      </c>
      <c r="K317" s="25"/>
      <c r="L317" s="25"/>
    </row>
    <row r="318" spans="1:12" x14ac:dyDescent="0.2">
      <c r="A318" s="28" t="str">
        <f>IF(Values_Entered,A317+1,"")</f>
        <v/>
      </c>
      <c r="B318" s="29" t="str">
        <f t="shared" si="32"/>
        <v/>
      </c>
      <c r="C318" s="30" t="str">
        <f t="shared" si="36"/>
        <v/>
      </c>
      <c r="D318" s="30" t="str">
        <f t="shared" si="39"/>
        <v/>
      </c>
      <c r="E318" s="31" t="e">
        <f t="shared" si="33"/>
        <v>#VALUE!</v>
      </c>
      <c r="F318" s="30" t="e">
        <f t="shared" si="34"/>
        <v>#VALUE!</v>
      </c>
      <c r="G318" s="30" t="str">
        <f t="shared" si="37"/>
        <v/>
      </c>
      <c r="H318" s="30" t="str">
        <f t="shared" si="38"/>
        <v/>
      </c>
      <c r="I318" s="30" t="e">
        <f t="shared" si="35"/>
        <v>#VALUE!</v>
      </c>
      <c r="J318" s="30">
        <f>SUM($H$14:$H318)</f>
        <v>0</v>
      </c>
      <c r="K318" s="25"/>
      <c r="L318" s="25"/>
    </row>
    <row r="319" spans="1:12" x14ac:dyDescent="0.2">
      <c r="A319" s="28" t="str">
        <f>IF(Values_Entered,A318+1,"")</f>
        <v/>
      </c>
      <c r="B319" s="29" t="str">
        <f t="shared" si="32"/>
        <v/>
      </c>
      <c r="C319" s="30" t="str">
        <f t="shared" si="36"/>
        <v/>
      </c>
      <c r="D319" s="30" t="str">
        <f t="shared" si="39"/>
        <v/>
      </c>
      <c r="E319" s="31" t="e">
        <f t="shared" si="33"/>
        <v>#VALUE!</v>
      </c>
      <c r="F319" s="30" t="e">
        <f t="shared" si="34"/>
        <v>#VALUE!</v>
      </c>
      <c r="G319" s="30" t="str">
        <f t="shared" si="37"/>
        <v/>
      </c>
      <c r="H319" s="30" t="str">
        <f t="shared" si="38"/>
        <v/>
      </c>
      <c r="I319" s="30" t="e">
        <f t="shared" si="35"/>
        <v>#VALUE!</v>
      </c>
      <c r="J319" s="30">
        <f>SUM($H$14:$H319)</f>
        <v>0</v>
      </c>
      <c r="K319" s="25"/>
      <c r="L319" s="25"/>
    </row>
    <row r="320" spans="1:12" x14ac:dyDescent="0.2">
      <c r="A320" s="28" t="str">
        <f>IF(Values_Entered,A319+1,"")</f>
        <v/>
      </c>
      <c r="B320" s="29" t="str">
        <f t="shared" si="32"/>
        <v/>
      </c>
      <c r="C320" s="30" t="str">
        <f t="shared" si="36"/>
        <v/>
      </c>
      <c r="D320" s="30" t="str">
        <f t="shared" si="39"/>
        <v/>
      </c>
      <c r="E320" s="31" t="e">
        <f t="shared" si="33"/>
        <v>#VALUE!</v>
      </c>
      <c r="F320" s="30" t="e">
        <f t="shared" si="34"/>
        <v>#VALUE!</v>
      </c>
      <c r="G320" s="30" t="str">
        <f t="shared" si="37"/>
        <v/>
      </c>
      <c r="H320" s="30" t="str">
        <f t="shared" si="38"/>
        <v/>
      </c>
      <c r="I320" s="30" t="e">
        <f t="shared" si="35"/>
        <v>#VALUE!</v>
      </c>
      <c r="J320" s="30">
        <f>SUM($H$14:$H320)</f>
        <v>0</v>
      </c>
      <c r="K320" s="25"/>
      <c r="L320" s="25"/>
    </row>
    <row r="321" spans="1:12" x14ac:dyDescent="0.2">
      <c r="A321" s="28" t="str">
        <f>IF(Values_Entered,A320+1,"")</f>
        <v/>
      </c>
      <c r="B321" s="29" t="str">
        <f t="shared" si="32"/>
        <v/>
      </c>
      <c r="C321" s="30" t="str">
        <f t="shared" si="36"/>
        <v/>
      </c>
      <c r="D321" s="30" t="str">
        <f t="shared" si="39"/>
        <v/>
      </c>
      <c r="E321" s="31" t="e">
        <f t="shared" si="33"/>
        <v>#VALUE!</v>
      </c>
      <c r="F321" s="30" t="e">
        <f t="shared" si="34"/>
        <v>#VALUE!</v>
      </c>
      <c r="G321" s="30" t="str">
        <f t="shared" si="37"/>
        <v/>
      </c>
      <c r="H321" s="30" t="str">
        <f t="shared" si="38"/>
        <v/>
      </c>
      <c r="I321" s="30" t="e">
        <f t="shared" si="35"/>
        <v>#VALUE!</v>
      </c>
      <c r="J321" s="30">
        <f>SUM($H$14:$H321)</f>
        <v>0</v>
      </c>
      <c r="K321" s="25"/>
      <c r="L321" s="25"/>
    </row>
    <row r="322" spans="1:12" x14ac:dyDescent="0.2">
      <c r="A322" s="28" t="str">
        <f>IF(Values_Entered,A321+1,"")</f>
        <v/>
      </c>
      <c r="B322" s="29" t="str">
        <f t="shared" si="32"/>
        <v/>
      </c>
      <c r="C322" s="30" t="str">
        <f t="shared" si="36"/>
        <v/>
      </c>
      <c r="D322" s="30" t="str">
        <f t="shared" si="39"/>
        <v/>
      </c>
      <c r="E322" s="31" t="e">
        <f t="shared" si="33"/>
        <v>#VALUE!</v>
      </c>
      <c r="F322" s="30" t="e">
        <f t="shared" si="34"/>
        <v>#VALUE!</v>
      </c>
      <c r="G322" s="30" t="str">
        <f t="shared" si="37"/>
        <v/>
      </c>
      <c r="H322" s="30" t="str">
        <f t="shared" si="38"/>
        <v/>
      </c>
      <c r="I322" s="30" t="e">
        <f t="shared" si="35"/>
        <v>#VALUE!</v>
      </c>
      <c r="J322" s="30">
        <f>SUM($H$14:$H322)</f>
        <v>0</v>
      </c>
      <c r="K322" s="25"/>
      <c r="L322" s="25"/>
    </row>
    <row r="323" spans="1:12" x14ac:dyDescent="0.2">
      <c r="A323" s="28" t="str">
        <f>IF(Values_Entered,A322+1,"")</f>
        <v/>
      </c>
      <c r="B323" s="29" t="str">
        <f t="shared" si="32"/>
        <v/>
      </c>
      <c r="C323" s="30" t="str">
        <f t="shared" si="36"/>
        <v/>
      </c>
      <c r="D323" s="30" t="str">
        <f t="shared" si="39"/>
        <v/>
      </c>
      <c r="E323" s="31" t="e">
        <f t="shared" si="33"/>
        <v>#VALUE!</v>
      </c>
      <c r="F323" s="30" t="e">
        <f t="shared" si="34"/>
        <v>#VALUE!</v>
      </c>
      <c r="G323" s="30" t="str">
        <f t="shared" si="37"/>
        <v/>
      </c>
      <c r="H323" s="30" t="str">
        <f t="shared" si="38"/>
        <v/>
      </c>
      <c r="I323" s="30" t="e">
        <f t="shared" si="35"/>
        <v>#VALUE!</v>
      </c>
      <c r="J323" s="30">
        <f>SUM($H$14:$H323)</f>
        <v>0</v>
      </c>
      <c r="K323" s="25"/>
      <c r="L323" s="25"/>
    </row>
    <row r="324" spans="1:12" x14ac:dyDescent="0.2">
      <c r="A324" s="28" t="str">
        <f>IF(Values_Entered,A323+1,"")</f>
        <v/>
      </c>
      <c r="B324" s="29" t="str">
        <f t="shared" si="32"/>
        <v/>
      </c>
      <c r="C324" s="30" t="str">
        <f t="shared" si="36"/>
        <v/>
      </c>
      <c r="D324" s="30" t="str">
        <f t="shared" si="39"/>
        <v/>
      </c>
      <c r="E324" s="31" t="e">
        <f t="shared" si="33"/>
        <v>#VALUE!</v>
      </c>
      <c r="F324" s="30" t="e">
        <f t="shared" si="34"/>
        <v>#VALUE!</v>
      </c>
      <c r="G324" s="30" t="str">
        <f t="shared" si="37"/>
        <v/>
      </c>
      <c r="H324" s="30" t="str">
        <f t="shared" si="38"/>
        <v/>
      </c>
      <c r="I324" s="30" t="e">
        <f t="shared" si="35"/>
        <v>#VALUE!</v>
      </c>
      <c r="J324" s="30">
        <f>SUM($H$14:$H324)</f>
        <v>0</v>
      </c>
      <c r="K324" s="25"/>
      <c r="L324" s="25"/>
    </row>
    <row r="325" spans="1:12" x14ac:dyDescent="0.2">
      <c r="A325" s="28" t="str">
        <f>IF(Values_Entered,A324+1,"")</f>
        <v/>
      </c>
      <c r="B325" s="29" t="str">
        <f t="shared" si="32"/>
        <v/>
      </c>
      <c r="C325" s="30" t="str">
        <f t="shared" si="36"/>
        <v/>
      </c>
      <c r="D325" s="30" t="str">
        <f t="shared" si="39"/>
        <v/>
      </c>
      <c r="E325" s="31" t="e">
        <f t="shared" si="33"/>
        <v>#VALUE!</v>
      </c>
      <c r="F325" s="30" t="e">
        <f t="shared" si="34"/>
        <v>#VALUE!</v>
      </c>
      <c r="G325" s="30" t="str">
        <f t="shared" si="37"/>
        <v/>
      </c>
      <c r="H325" s="30" t="str">
        <f t="shared" si="38"/>
        <v/>
      </c>
      <c r="I325" s="30" t="e">
        <f t="shared" si="35"/>
        <v>#VALUE!</v>
      </c>
      <c r="J325" s="30">
        <f>SUM($H$14:$H325)</f>
        <v>0</v>
      </c>
      <c r="K325" s="25"/>
      <c r="L325" s="25"/>
    </row>
    <row r="326" spans="1:12" x14ac:dyDescent="0.2">
      <c r="A326" s="28" t="str">
        <f>IF(Values_Entered,A325+1,"")</f>
        <v/>
      </c>
      <c r="B326" s="29" t="str">
        <f t="shared" si="32"/>
        <v/>
      </c>
      <c r="C326" s="30" t="str">
        <f t="shared" si="36"/>
        <v/>
      </c>
      <c r="D326" s="30" t="str">
        <f t="shared" si="39"/>
        <v/>
      </c>
      <c r="E326" s="31" t="e">
        <f t="shared" si="33"/>
        <v>#VALUE!</v>
      </c>
      <c r="F326" s="30" t="e">
        <f t="shared" si="34"/>
        <v>#VALUE!</v>
      </c>
      <c r="G326" s="30" t="str">
        <f t="shared" si="37"/>
        <v/>
      </c>
      <c r="H326" s="30" t="str">
        <f t="shared" si="38"/>
        <v/>
      </c>
      <c r="I326" s="30" t="e">
        <f t="shared" si="35"/>
        <v>#VALUE!</v>
      </c>
      <c r="J326" s="30">
        <f>SUM($H$14:$H326)</f>
        <v>0</v>
      </c>
      <c r="K326" s="25"/>
      <c r="L326" s="25"/>
    </row>
    <row r="327" spans="1:12" x14ac:dyDescent="0.2">
      <c r="A327" s="28" t="str">
        <f>IF(Values_Entered,A326+1,"")</f>
        <v/>
      </c>
      <c r="B327" s="29" t="str">
        <f t="shared" si="32"/>
        <v/>
      </c>
      <c r="C327" s="30" t="str">
        <f t="shared" si="36"/>
        <v/>
      </c>
      <c r="D327" s="30" t="str">
        <f t="shared" si="39"/>
        <v/>
      </c>
      <c r="E327" s="31" t="e">
        <f t="shared" si="33"/>
        <v>#VALUE!</v>
      </c>
      <c r="F327" s="30" t="e">
        <f t="shared" si="34"/>
        <v>#VALUE!</v>
      </c>
      <c r="G327" s="30" t="str">
        <f t="shared" si="37"/>
        <v/>
      </c>
      <c r="H327" s="30" t="str">
        <f t="shared" si="38"/>
        <v/>
      </c>
      <c r="I327" s="30" t="e">
        <f t="shared" si="35"/>
        <v>#VALUE!</v>
      </c>
      <c r="J327" s="30">
        <f>SUM($H$14:$H327)</f>
        <v>0</v>
      </c>
      <c r="K327" s="25"/>
      <c r="L327" s="25"/>
    </row>
    <row r="328" spans="1:12" x14ac:dyDescent="0.2">
      <c r="A328" s="28" t="str">
        <f>IF(Values_Entered,A327+1,"")</f>
        <v/>
      </c>
      <c r="B328" s="29" t="str">
        <f t="shared" si="32"/>
        <v/>
      </c>
      <c r="C328" s="30" t="str">
        <f t="shared" si="36"/>
        <v/>
      </c>
      <c r="D328" s="30" t="str">
        <f t="shared" si="39"/>
        <v/>
      </c>
      <c r="E328" s="31" t="e">
        <f t="shared" si="33"/>
        <v>#VALUE!</v>
      </c>
      <c r="F328" s="30" t="e">
        <f t="shared" si="34"/>
        <v>#VALUE!</v>
      </c>
      <c r="G328" s="30" t="str">
        <f t="shared" si="37"/>
        <v/>
      </c>
      <c r="H328" s="30" t="str">
        <f t="shared" si="38"/>
        <v/>
      </c>
      <c r="I328" s="30" t="e">
        <f t="shared" si="35"/>
        <v>#VALUE!</v>
      </c>
      <c r="J328" s="30">
        <f>SUM($H$14:$H328)</f>
        <v>0</v>
      </c>
      <c r="K328" s="25"/>
      <c r="L328" s="25"/>
    </row>
    <row r="329" spans="1:12" x14ac:dyDescent="0.2">
      <c r="A329" s="28" t="str">
        <f>IF(Values_Entered,A328+1,"")</f>
        <v/>
      </c>
      <c r="B329" s="29" t="str">
        <f t="shared" si="32"/>
        <v/>
      </c>
      <c r="C329" s="30" t="str">
        <f t="shared" si="36"/>
        <v/>
      </c>
      <c r="D329" s="30" t="str">
        <f t="shared" si="39"/>
        <v/>
      </c>
      <c r="E329" s="31" t="e">
        <f t="shared" si="33"/>
        <v>#VALUE!</v>
      </c>
      <c r="F329" s="30" t="e">
        <f t="shared" si="34"/>
        <v>#VALUE!</v>
      </c>
      <c r="G329" s="30" t="str">
        <f t="shared" si="37"/>
        <v/>
      </c>
      <c r="H329" s="30" t="str">
        <f t="shared" si="38"/>
        <v/>
      </c>
      <c r="I329" s="30" t="e">
        <f t="shared" si="35"/>
        <v>#VALUE!</v>
      </c>
      <c r="J329" s="30">
        <f>SUM($H$14:$H329)</f>
        <v>0</v>
      </c>
      <c r="K329" s="25"/>
      <c r="L329" s="25"/>
    </row>
    <row r="330" spans="1:12" x14ac:dyDescent="0.2">
      <c r="A330" s="28" t="str">
        <f>IF(Values_Entered,A329+1,"")</f>
        <v/>
      </c>
      <c r="B330" s="29" t="str">
        <f t="shared" si="32"/>
        <v/>
      </c>
      <c r="C330" s="30" t="str">
        <f t="shared" si="36"/>
        <v/>
      </c>
      <c r="D330" s="30" t="str">
        <f t="shared" si="39"/>
        <v/>
      </c>
      <c r="E330" s="31" t="e">
        <f t="shared" si="33"/>
        <v>#VALUE!</v>
      </c>
      <c r="F330" s="30" t="e">
        <f t="shared" si="34"/>
        <v>#VALUE!</v>
      </c>
      <c r="G330" s="30" t="str">
        <f t="shared" si="37"/>
        <v/>
      </c>
      <c r="H330" s="30" t="str">
        <f t="shared" si="38"/>
        <v/>
      </c>
      <c r="I330" s="30" t="e">
        <f t="shared" si="35"/>
        <v>#VALUE!</v>
      </c>
      <c r="J330" s="30">
        <f>SUM($H$14:$H330)</f>
        <v>0</v>
      </c>
      <c r="K330" s="25"/>
      <c r="L330" s="25"/>
    </row>
    <row r="331" spans="1:12" x14ac:dyDescent="0.2">
      <c r="A331" s="28" t="str">
        <f>IF(Values_Entered,A330+1,"")</f>
        <v/>
      </c>
      <c r="B331" s="29" t="str">
        <f t="shared" si="32"/>
        <v/>
      </c>
      <c r="C331" s="30" t="str">
        <f t="shared" si="36"/>
        <v/>
      </c>
      <c r="D331" s="30" t="str">
        <f t="shared" si="39"/>
        <v/>
      </c>
      <c r="E331" s="31" t="e">
        <f t="shared" si="33"/>
        <v>#VALUE!</v>
      </c>
      <c r="F331" s="30" t="e">
        <f t="shared" si="34"/>
        <v>#VALUE!</v>
      </c>
      <c r="G331" s="30" t="str">
        <f t="shared" si="37"/>
        <v/>
      </c>
      <c r="H331" s="30" t="str">
        <f t="shared" si="38"/>
        <v/>
      </c>
      <c r="I331" s="30" t="e">
        <f t="shared" si="35"/>
        <v>#VALUE!</v>
      </c>
      <c r="J331" s="30">
        <f>SUM($H$14:$H331)</f>
        <v>0</v>
      </c>
      <c r="K331" s="25"/>
      <c r="L331" s="25"/>
    </row>
    <row r="332" spans="1:12" x14ac:dyDescent="0.2">
      <c r="A332" s="28" t="str">
        <f>IF(Values_Entered,A331+1,"")</f>
        <v/>
      </c>
      <c r="B332" s="29" t="str">
        <f t="shared" si="32"/>
        <v/>
      </c>
      <c r="C332" s="30" t="str">
        <f t="shared" si="36"/>
        <v/>
      </c>
      <c r="D332" s="30" t="str">
        <f t="shared" si="39"/>
        <v/>
      </c>
      <c r="E332" s="31" t="e">
        <f t="shared" si="33"/>
        <v>#VALUE!</v>
      </c>
      <c r="F332" s="30" t="e">
        <f t="shared" si="34"/>
        <v>#VALUE!</v>
      </c>
      <c r="G332" s="30" t="str">
        <f t="shared" si="37"/>
        <v/>
      </c>
      <c r="H332" s="30" t="str">
        <f t="shared" si="38"/>
        <v/>
      </c>
      <c r="I332" s="30" t="e">
        <f t="shared" si="35"/>
        <v>#VALUE!</v>
      </c>
      <c r="J332" s="30">
        <f>SUM($H$14:$H332)</f>
        <v>0</v>
      </c>
      <c r="K332" s="25"/>
      <c r="L332" s="25"/>
    </row>
    <row r="333" spans="1:12" x14ac:dyDescent="0.2">
      <c r="A333" s="28" t="str">
        <f>IF(Values_Entered,A332+1,"")</f>
        <v/>
      </c>
      <c r="B333" s="29" t="str">
        <f t="shared" si="32"/>
        <v/>
      </c>
      <c r="C333" s="30" t="str">
        <f t="shared" si="36"/>
        <v/>
      </c>
      <c r="D333" s="30" t="str">
        <f t="shared" si="39"/>
        <v/>
      </c>
      <c r="E333" s="31" t="e">
        <f t="shared" si="33"/>
        <v>#VALUE!</v>
      </c>
      <c r="F333" s="30" t="e">
        <f t="shared" si="34"/>
        <v>#VALUE!</v>
      </c>
      <c r="G333" s="30" t="str">
        <f t="shared" si="37"/>
        <v/>
      </c>
      <c r="H333" s="30" t="str">
        <f t="shared" si="38"/>
        <v/>
      </c>
      <c r="I333" s="30" t="e">
        <f t="shared" si="35"/>
        <v>#VALUE!</v>
      </c>
      <c r="J333" s="30">
        <f>SUM($H$14:$H333)</f>
        <v>0</v>
      </c>
      <c r="K333" s="25"/>
      <c r="L333" s="25"/>
    </row>
    <row r="334" spans="1:12" x14ac:dyDescent="0.2">
      <c r="A334" s="28" t="str">
        <f>IF(Values_Entered,A333+1,"")</f>
        <v/>
      </c>
      <c r="B334" s="29" t="str">
        <f t="shared" ref="B334:B373" si="40">IF(Pay_Num&lt;&gt;"",DATE(YEAR(Loan_Start),MONTH(Loan_Start)+(Pay_Num)*12/Num_Pmt_Per_Year,DAY(Loan_Start)),"")</f>
        <v/>
      </c>
      <c r="C334" s="30" t="str">
        <f t="shared" si="36"/>
        <v/>
      </c>
      <c r="D334" s="30" t="str">
        <f t="shared" si="39"/>
        <v/>
      </c>
      <c r="E334" s="31" t="e">
        <f t="shared" ref="E334:E373" si="41">IF(AND(Pay_Num&lt;&gt;"",Sched_Pay+Scheduled_Extra_Payments&lt;Beg_Bal),Scheduled_Extra_Payments,IF(AND(Pay_Num&lt;&gt;"",Beg_Bal-Sched_Pay&gt;0),Beg_Bal-Sched_Pay,IF(Pay_Num&lt;&gt;"",0,"")))</f>
        <v>#VALUE!</v>
      </c>
      <c r="F334" s="30" t="e">
        <f t="shared" ref="F334:F373" si="42">IF(AND(Pay_Num&lt;&gt;"",Sched_Pay+Extra_Pay&lt;Beg_Bal),Sched_Pay+Extra_Pay,IF(Pay_Num&lt;&gt;"",Beg_Bal,""))</f>
        <v>#VALUE!</v>
      </c>
      <c r="G334" s="30" t="str">
        <f t="shared" si="37"/>
        <v/>
      </c>
      <c r="H334" s="30" t="str">
        <f t="shared" si="38"/>
        <v/>
      </c>
      <c r="I334" s="30" t="e">
        <f t="shared" ref="I334:I373" si="43">IF(AND(Pay_Num&lt;&gt;"",Sched_Pay+Extra_Pay&lt;Beg_Bal),Beg_Bal-Princ,IF(Pay_Num&lt;&gt;"",0,""))</f>
        <v>#VALUE!</v>
      </c>
      <c r="J334" s="30">
        <f>SUM($H$14:$H334)</f>
        <v>0</v>
      </c>
      <c r="K334" s="25"/>
      <c r="L334" s="25"/>
    </row>
    <row r="335" spans="1:12" x14ac:dyDescent="0.2">
      <c r="A335" s="28" t="str">
        <f>IF(Values_Entered,A334+1,"")</f>
        <v/>
      </c>
      <c r="B335" s="29" t="str">
        <f t="shared" si="40"/>
        <v/>
      </c>
      <c r="C335" s="30" t="str">
        <f t="shared" ref="C335:C373" si="44">IF(Pay_Num&lt;&gt;"",I334,"")</f>
        <v/>
      </c>
      <c r="D335" s="30" t="str">
        <f t="shared" si="39"/>
        <v/>
      </c>
      <c r="E335" s="31" t="e">
        <f t="shared" si="41"/>
        <v>#VALUE!</v>
      </c>
      <c r="F335" s="30" t="e">
        <f t="shared" si="42"/>
        <v>#VALUE!</v>
      </c>
      <c r="G335" s="30" t="str">
        <f t="shared" ref="G335:G373" si="45">IF(Pay_Num&lt;&gt;"",Total_Pay-Int,"")</f>
        <v/>
      </c>
      <c r="H335" s="30" t="str">
        <f t="shared" ref="H335:H373" si="46">IF(Pay_Num&lt;&gt;"",Beg_Bal*Interest_Rate/Num_Pmt_Per_Year,"")</f>
        <v/>
      </c>
      <c r="I335" s="30" t="e">
        <f t="shared" si="43"/>
        <v>#VALUE!</v>
      </c>
      <c r="J335" s="30">
        <f>SUM($H$14:$H335)</f>
        <v>0</v>
      </c>
      <c r="K335" s="25"/>
      <c r="L335" s="25"/>
    </row>
    <row r="336" spans="1:12" x14ac:dyDescent="0.2">
      <c r="A336" s="28" t="str">
        <f>IF(Values_Entered,A335+1,"")</f>
        <v/>
      </c>
      <c r="B336" s="29" t="str">
        <f t="shared" si="40"/>
        <v/>
      </c>
      <c r="C336" s="30" t="str">
        <f t="shared" si="44"/>
        <v/>
      </c>
      <c r="D336" s="30" t="str">
        <f t="shared" ref="D336:D373" si="47">IF(Pay_Num&lt;&gt;"",Scheduled_Monthly_Payment,"")</f>
        <v/>
      </c>
      <c r="E336" s="31" t="e">
        <f t="shared" si="41"/>
        <v>#VALUE!</v>
      </c>
      <c r="F336" s="30" t="e">
        <f t="shared" si="42"/>
        <v>#VALUE!</v>
      </c>
      <c r="G336" s="30" t="str">
        <f t="shared" si="45"/>
        <v/>
      </c>
      <c r="H336" s="30" t="str">
        <f t="shared" si="46"/>
        <v/>
      </c>
      <c r="I336" s="30" t="e">
        <f t="shared" si="43"/>
        <v>#VALUE!</v>
      </c>
      <c r="J336" s="30">
        <f>SUM($H$14:$H336)</f>
        <v>0</v>
      </c>
      <c r="K336" s="25"/>
      <c r="L336" s="25"/>
    </row>
    <row r="337" spans="1:12" x14ac:dyDescent="0.2">
      <c r="A337" s="28" t="str">
        <f>IF(Values_Entered,A336+1,"")</f>
        <v/>
      </c>
      <c r="B337" s="29" t="str">
        <f t="shared" si="40"/>
        <v/>
      </c>
      <c r="C337" s="30" t="str">
        <f t="shared" si="44"/>
        <v/>
      </c>
      <c r="D337" s="30" t="str">
        <f t="shared" si="47"/>
        <v/>
      </c>
      <c r="E337" s="31" t="e">
        <f t="shared" si="41"/>
        <v>#VALUE!</v>
      </c>
      <c r="F337" s="30" t="e">
        <f t="shared" si="42"/>
        <v>#VALUE!</v>
      </c>
      <c r="G337" s="30" t="str">
        <f t="shared" si="45"/>
        <v/>
      </c>
      <c r="H337" s="30" t="str">
        <f t="shared" si="46"/>
        <v/>
      </c>
      <c r="I337" s="30" t="e">
        <f t="shared" si="43"/>
        <v>#VALUE!</v>
      </c>
      <c r="J337" s="30">
        <f>SUM($H$14:$H337)</f>
        <v>0</v>
      </c>
      <c r="K337" s="25"/>
      <c r="L337" s="25"/>
    </row>
    <row r="338" spans="1:12" x14ac:dyDescent="0.2">
      <c r="A338" s="28" t="str">
        <f>IF(Values_Entered,A337+1,"")</f>
        <v/>
      </c>
      <c r="B338" s="29" t="str">
        <f t="shared" si="40"/>
        <v/>
      </c>
      <c r="C338" s="30" t="str">
        <f t="shared" si="44"/>
        <v/>
      </c>
      <c r="D338" s="30" t="str">
        <f t="shared" si="47"/>
        <v/>
      </c>
      <c r="E338" s="31" t="e">
        <f t="shared" si="41"/>
        <v>#VALUE!</v>
      </c>
      <c r="F338" s="30" t="e">
        <f t="shared" si="42"/>
        <v>#VALUE!</v>
      </c>
      <c r="G338" s="30" t="str">
        <f t="shared" si="45"/>
        <v/>
      </c>
      <c r="H338" s="30" t="str">
        <f t="shared" si="46"/>
        <v/>
      </c>
      <c r="I338" s="30" t="e">
        <f t="shared" si="43"/>
        <v>#VALUE!</v>
      </c>
      <c r="J338" s="30">
        <f>SUM($H$14:$H338)</f>
        <v>0</v>
      </c>
      <c r="K338" s="25"/>
      <c r="L338" s="25"/>
    </row>
    <row r="339" spans="1:12" x14ac:dyDescent="0.2">
      <c r="A339" s="28" t="str">
        <f>IF(Values_Entered,A338+1,"")</f>
        <v/>
      </c>
      <c r="B339" s="29" t="str">
        <f t="shared" si="40"/>
        <v/>
      </c>
      <c r="C339" s="30" t="str">
        <f t="shared" si="44"/>
        <v/>
      </c>
      <c r="D339" s="30" t="str">
        <f t="shared" si="47"/>
        <v/>
      </c>
      <c r="E339" s="31" t="e">
        <f t="shared" si="41"/>
        <v>#VALUE!</v>
      </c>
      <c r="F339" s="30" t="e">
        <f t="shared" si="42"/>
        <v>#VALUE!</v>
      </c>
      <c r="G339" s="30" t="str">
        <f t="shared" si="45"/>
        <v/>
      </c>
      <c r="H339" s="30" t="str">
        <f t="shared" si="46"/>
        <v/>
      </c>
      <c r="I339" s="30" t="e">
        <f t="shared" si="43"/>
        <v>#VALUE!</v>
      </c>
      <c r="J339" s="30">
        <f>SUM($H$14:$H339)</f>
        <v>0</v>
      </c>
      <c r="K339" s="25"/>
      <c r="L339" s="25"/>
    </row>
    <row r="340" spans="1:12" x14ac:dyDescent="0.2">
      <c r="A340" s="28" t="str">
        <f>IF(Values_Entered,A339+1,"")</f>
        <v/>
      </c>
      <c r="B340" s="29" t="str">
        <f t="shared" si="40"/>
        <v/>
      </c>
      <c r="C340" s="30" t="str">
        <f t="shared" si="44"/>
        <v/>
      </c>
      <c r="D340" s="30" t="str">
        <f t="shared" si="47"/>
        <v/>
      </c>
      <c r="E340" s="31" t="e">
        <f t="shared" si="41"/>
        <v>#VALUE!</v>
      </c>
      <c r="F340" s="30" t="e">
        <f t="shared" si="42"/>
        <v>#VALUE!</v>
      </c>
      <c r="G340" s="30" t="str">
        <f t="shared" si="45"/>
        <v/>
      </c>
      <c r="H340" s="30" t="str">
        <f t="shared" si="46"/>
        <v/>
      </c>
      <c r="I340" s="30" t="e">
        <f t="shared" si="43"/>
        <v>#VALUE!</v>
      </c>
      <c r="J340" s="30">
        <f>SUM($H$14:$H340)</f>
        <v>0</v>
      </c>
      <c r="K340" s="25"/>
      <c r="L340" s="25"/>
    </row>
    <row r="341" spans="1:12" x14ac:dyDescent="0.2">
      <c r="A341" s="28" t="str">
        <f>IF(Values_Entered,A340+1,"")</f>
        <v/>
      </c>
      <c r="B341" s="29" t="str">
        <f t="shared" si="40"/>
        <v/>
      </c>
      <c r="C341" s="30" t="str">
        <f t="shared" si="44"/>
        <v/>
      </c>
      <c r="D341" s="30" t="str">
        <f t="shared" si="47"/>
        <v/>
      </c>
      <c r="E341" s="31" t="e">
        <f t="shared" si="41"/>
        <v>#VALUE!</v>
      </c>
      <c r="F341" s="30" t="e">
        <f t="shared" si="42"/>
        <v>#VALUE!</v>
      </c>
      <c r="G341" s="30" t="str">
        <f t="shared" si="45"/>
        <v/>
      </c>
      <c r="H341" s="30" t="str">
        <f t="shared" si="46"/>
        <v/>
      </c>
      <c r="I341" s="30" t="e">
        <f t="shared" si="43"/>
        <v>#VALUE!</v>
      </c>
      <c r="J341" s="30">
        <f>SUM($H$14:$H341)</f>
        <v>0</v>
      </c>
      <c r="K341" s="25"/>
      <c r="L341" s="25"/>
    </row>
    <row r="342" spans="1:12" x14ac:dyDescent="0.2">
      <c r="A342" s="28" t="str">
        <f>IF(Values_Entered,A341+1,"")</f>
        <v/>
      </c>
      <c r="B342" s="29" t="str">
        <f t="shared" si="40"/>
        <v/>
      </c>
      <c r="C342" s="30" t="str">
        <f t="shared" si="44"/>
        <v/>
      </c>
      <c r="D342" s="30" t="str">
        <f t="shared" si="47"/>
        <v/>
      </c>
      <c r="E342" s="31" t="e">
        <f t="shared" si="41"/>
        <v>#VALUE!</v>
      </c>
      <c r="F342" s="30" t="e">
        <f t="shared" si="42"/>
        <v>#VALUE!</v>
      </c>
      <c r="G342" s="30" t="str">
        <f t="shared" si="45"/>
        <v/>
      </c>
      <c r="H342" s="30" t="str">
        <f t="shared" si="46"/>
        <v/>
      </c>
      <c r="I342" s="30" t="e">
        <f t="shared" si="43"/>
        <v>#VALUE!</v>
      </c>
      <c r="J342" s="30">
        <f>SUM($H$14:$H342)</f>
        <v>0</v>
      </c>
      <c r="K342" s="25"/>
      <c r="L342" s="25"/>
    </row>
    <row r="343" spans="1:12" x14ac:dyDescent="0.2">
      <c r="A343" s="28" t="str">
        <f>IF(Values_Entered,A342+1,"")</f>
        <v/>
      </c>
      <c r="B343" s="29" t="str">
        <f t="shared" si="40"/>
        <v/>
      </c>
      <c r="C343" s="30" t="str">
        <f t="shared" si="44"/>
        <v/>
      </c>
      <c r="D343" s="30" t="str">
        <f t="shared" si="47"/>
        <v/>
      </c>
      <c r="E343" s="31" t="e">
        <f t="shared" si="41"/>
        <v>#VALUE!</v>
      </c>
      <c r="F343" s="30" t="e">
        <f t="shared" si="42"/>
        <v>#VALUE!</v>
      </c>
      <c r="G343" s="30" t="str">
        <f t="shared" si="45"/>
        <v/>
      </c>
      <c r="H343" s="30" t="str">
        <f t="shared" si="46"/>
        <v/>
      </c>
      <c r="I343" s="30" t="e">
        <f t="shared" si="43"/>
        <v>#VALUE!</v>
      </c>
      <c r="J343" s="30">
        <f>SUM($H$14:$H343)</f>
        <v>0</v>
      </c>
      <c r="K343" s="25"/>
      <c r="L343" s="25"/>
    </row>
    <row r="344" spans="1:12" x14ac:dyDescent="0.2">
      <c r="A344" s="28" t="str">
        <f>IF(Values_Entered,A343+1,"")</f>
        <v/>
      </c>
      <c r="B344" s="29" t="str">
        <f t="shared" si="40"/>
        <v/>
      </c>
      <c r="C344" s="30" t="str">
        <f t="shared" si="44"/>
        <v/>
      </c>
      <c r="D344" s="30" t="str">
        <f t="shared" si="47"/>
        <v/>
      </c>
      <c r="E344" s="31" t="e">
        <f t="shared" si="41"/>
        <v>#VALUE!</v>
      </c>
      <c r="F344" s="30" t="e">
        <f t="shared" si="42"/>
        <v>#VALUE!</v>
      </c>
      <c r="G344" s="30" t="str">
        <f t="shared" si="45"/>
        <v/>
      </c>
      <c r="H344" s="30" t="str">
        <f t="shared" si="46"/>
        <v/>
      </c>
      <c r="I344" s="30" t="e">
        <f t="shared" si="43"/>
        <v>#VALUE!</v>
      </c>
      <c r="J344" s="30">
        <f>SUM($H$14:$H344)</f>
        <v>0</v>
      </c>
      <c r="K344" s="25"/>
      <c r="L344" s="25"/>
    </row>
    <row r="345" spans="1:12" x14ac:dyDescent="0.2">
      <c r="A345" s="28" t="str">
        <f>IF(Values_Entered,A344+1,"")</f>
        <v/>
      </c>
      <c r="B345" s="29" t="str">
        <f t="shared" si="40"/>
        <v/>
      </c>
      <c r="C345" s="30" t="str">
        <f t="shared" si="44"/>
        <v/>
      </c>
      <c r="D345" s="30" t="str">
        <f t="shared" si="47"/>
        <v/>
      </c>
      <c r="E345" s="31" t="e">
        <f t="shared" si="41"/>
        <v>#VALUE!</v>
      </c>
      <c r="F345" s="30" t="e">
        <f t="shared" si="42"/>
        <v>#VALUE!</v>
      </c>
      <c r="G345" s="30" t="str">
        <f t="shared" si="45"/>
        <v/>
      </c>
      <c r="H345" s="30" t="str">
        <f t="shared" si="46"/>
        <v/>
      </c>
      <c r="I345" s="30" t="e">
        <f t="shared" si="43"/>
        <v>#VALUE!</v>
      </c>
      <c r="J345" s="30">
        <f>SUM($H$14:$H345)</f>
        <v>0</v>
      </c>
      <c r="K345" s="25"/>
      <c r="L345" s="25"/>
    </row>
    <row r="346" spans="1:12" x14ac:dyDescent="0.2">
      <c r="A346" s="28" t="str">
        <f>IF(Values_Entered,A345+1,"")</f>
        <v/>
      </c>
      <c r="B346" s="29" t="str">
        <f t="shared" si="40"/>
        <v/>
      </c>
      <c r="C346" s="30" t="str">
        <f t="shared" si="44"/>
        <v/>
      </c>
      <c r="D346" s="30" t="str">
        <f t="shared" si="47"/>
        <v/>
      </c>
      <c r="E346" s="31" t="e">
        <f t="shared" si="41"/>
        <v>#VALUE!</v>
      </c>
      <c r="F346" s="30" t="e">
        <f t="shared" si="42"/>
        <v>#VALUE!</v>
      </c>
      <c r="G346" s="30" t="str">
        <f t="shared" si="45"/>
        <v/>
      </c>
      <c r="H346" s="30" t="str">
        <f t="shared" si="46"/>
        <v/>
      </c>
      <c r="I346" s="30" t="e">
        <f t="shared" si="43"/>
        <v>#VALUE!</v>
      </c>
      <c r="J346" s="30">
        <f>SUM($H$14:$H346)</f>
        <v>0</v>
      </c>
      <c r="K346" s="25"/>
      <c r="L346" s="25"/>
    </row>
    <row r="347" spans="1:12" x14ac:dyDescent="0.2">
      <c r="A347" s="28" t="str">
        <f>IF(Values_Entered,A346+1,"")</f>
        <v/>
      </c>
      <c r="B347" s="29" t="str">
        <f t="shared" si="40"/>
        <v/>
      </c>
      <c r="C347" s="30" t="str">
        <f t="shared" si="44"/>
        <v/>
      </c>
      <c r="D347" s="30" t="str">
        <f t="shared" si="47"/>
        <v/>
      </c>
      <c r="E347" s="31" t="e">
        <f t="shared" si="41"/>
        <v>#VALUE!</v>
      </c>
      <c r="F347" s="30" t="e">
        <f t="shared" si="42"/>
        <v>#VALUE!</v>
      </c>
      <c r="G347" s="30" t="str">
        <f t="shared" si="45"/>
        <v/>
      </c>
      <c r="H347" s="30" t="str">
        <f t="shared" si="46"/>
        <v/>
      </c>
      <c r="I347" s="30" t="e">
        <f t="shared" si="43"/>
        <v>#VALUE!</v>
      </c>
      <c r="J347" s="30">
        <f>SUM($H$14:$H347)</f>
        <v>0</v>
      </c>
      <c r="K347" s="25"/>
      <c r="L347" s="25"/>
    </row>
    <row r="348" spans="1:12" x14ac:dyDescent="0.2">
      <c r="A348" s="28" t="str">
        <f>IF(Values_Entered,A347+1,"")</f>
        <v/>
      </c>
      <c r="B348" s="29" t="str">
        <f t="shared" si="40"/>
        <v/>
      </c>
      <c r="C348" s="30" t="str">
        <f t="shared" si="44"/>
        <v/>
      </c>
      <c r="D348" s="30" t="str">
        <f t="shared" si="47"/>
        <v/>
      </c>
      <c r="E348" s="31" t="e">
        <f t="shared" si="41"/>
        <v>#VALUE!</v>
      </c>
      <c r="F348" s="30" t="e">
        <f t="shared" si="42"/>
        <v>#VALUE!</v>
      </c>
      <c r="G348" s="30" t="str">
        <f t="shared" si="45"/>
        <v/>
      </c>
      <c r="H348" s="30" t="str">
        <f t="shared" si="46"/>
        <v/>
      </c>
      <c r="I348" s="30" t="e">
        <f t="shared" si="43"/>
        <v>#VALUE!</v>
      </c>
      <c r="J348" s="30">
        <f>SUM($H$14:$H348)</f>
        <v>0</v>
      </c>
      <c r="K348" s="25"/>
      <c r="L348" s="25"/>
    </row>
    <row r="349" spans="1:12" x14ac:dyDescent="0.2">
      <c r="A349" s="28" t="str">
        <f>IF(Values_Entered,A348+1,"")</f>
        <v/>
      </c>
      <c r="B349" s="29" t="str">
        <f t="shared" si="40"/>
        <v/>
      </c>
      <c r="C349" s="30" t="str">
        <f t="shared" si="44"/>
        <v/>
      </c>
      <c r="D349" s="30" t="str">
        <f t="shared" si="47"/>
        <v/>
      </c>
      <c r="E349" s="31" t="e">
        <f t="shared" si="41"/>
        <v>#VALUE!</v>
      </c>
      <c r="F349" s="30" t="e">
        <f t="shared" si="42"/>
        <v>#VALUE!</v>
      </c>
      <c r="G349" s="30" t="str">
        <f t="shared" si="45"/>
        <v/>
      </c>
      <c r="H349" s="30" t="str">
        <f t="shared" si="46"/>
        <v/>
      </c>
      <c r="I349" s="30" t="e">
        <f t="shared" si="43"/>
        <v>#VALUE!</v>
      </c>
      <c r="J349" s="30">
        <f>SUM($H$14:$H349)</f>
        <v>0</v>
      </c>
      <c r="K349" s="25"/>
      <c r="L349" s="25"/>
    </row>
    <row r="350" spans="1:12" x14ac:dyDescent="0.2">
      <c r="A350" s="28" t="str">
        <f>IF(Values_Entered,A349+1,"")</f>
        <v/>
      </c>
      <c r="B350" s="29" t="str">
        <f t="shared" si="40"/>
        <v/>
      </c>
      <c r="C350" s="30" t="str">
        <f t="shared" si="44"/>
        <v/>
      </c>
      <c r="D350" s="30" t="str">
        <f t="shared" si="47"/>
        <v/>
      </c>
      <c r="E350" s="31" t="e">
        <f t="shared" si="41"/>
        <v>#VALUE!</v>
      </c>
      <c r="F350" s="30" t="e">
        <f t="shared" si="42"/>
        <v>#VALUE!</v>
      </c>
      <c r="G350" s="30" t="str">
        <f t="shared" si="45"/>
        <v/>
      </c>
      <c r="H350" s="30" t="str">
        <f t="shared" si="46"/>
        <v/>
      </c>
      <c r="I350" s="30" t="e">
        <f t="shared" si="43"/>
        <v>#VALUE!</v>
      </c>
      <c r="J350" s="30">
        <f>SUM($H$14:$H350)</f>
        <v>0</v>
      </c>
      <c r="K350" s="25"/>
      <c r="L350" s="25"/>
    </row>
    <row r="351" spans="1:12" x14ac:dyDescent="0.2">
      <c r="A351" s="28" t="str">
        <f>IF(Values_Entered,A350+1,"")</f>
        <v/>
      </c>
      <c r="B351" s="29" t="str">
        <f t="shared" si="40"/>
        <v/>
      </c>
      <c r="C351" s="30" t="str">
        <f t="shared" si="44"/>
        <v/>
      </c>
      <c r="D351" s="30" t="str">
        <f t="shared" si="47"/>
        <v/>
      </c>
      <c r="E351" s="31" t="e">
        <f t="shared" si="41"/>
        <v>#VALUE!</v>
      </c>
      <c r="F351" s="30" t="e">
        <f t="shared" si="42"/>
        <v>#VALUE!</v>
      </c>
      <c r="G351" s="30" t="str">
        <f t="shared" si="45"/>
        <v/>
      </c>
      <c r="H351" s="30" t="str">
        <f t="shared" si="46"/>
        <v/>
      </c>
      <c r="I351" s="30" t="e">
        <f t="shared" si="43"/>
        <v>#VALUE!</v>
      </c>
      <c r="J351" s="30">
        <f>SUM($H$14:$H351)</f>
        <v>0</v>
      </c>
      <c r="K351" s="25"/>
      <c r="L351" s="25"/>
    </row>
    <row r="352" spans="1:12" x14ac:dyDescent="0.2">
      <c r="A352" s="28" t="str">
        <f>IF(Values_Entered,A351+1,"")</f>
        <v/>
      </c>
      <c r="B352" s="29" t="str">
        <f t="shared" si="40"/>
        <v/>
      </c>
      <c r="C352" s="30" t="str">
        <f t="shared" si="44"/>
        <v/>
      </c>
      <c r="D352" s="30" t="str">
        <f t="shared" si="47"/>
        <v/>
      </c>
      <c r="E352" s="31" t="e">
        <f t="shared" si="41"/>
        <v>#VALUE!</v>
      </c>
      <c r="F352" s="30" t="e">
        <f t="shared" si="42"/>
        <v>#VALUE!</v>
      </c>
      <c r="G352" s="30" t="str">
        <f t="shared" si="45"/>
        <v/>
      </c>
      <c r="H352" s="30" t="str">
        <f t="shared" si="46"/>
        <v/>
      </c>
      <c r="I352" s="30" t="e">
        <f t="shared" si="43"/>
        <v>#VALUE!</v>
      </c>
      <c r="J352" s="30">
        <f>SUM($H$14:$H352)</f>
        <v>0</v>
      </c>
      <c r="K352" s="25"/>
      <c r="L352" s="25"/>
    </row>
    <row r="353" spans="1:12" x14ac:dyDescent="0.2">
      <c r="A353" s="28" t="str">
        <f>IF(Values_Entered,A352+1,"")</f>
        <v/>
      </c>
      <c r="B353" s="29" t="str">
        <f t="shared" si="40"/>
        <v/>
      </c>
      <c r="C353" s="30" t="str">
        <f t="shared" si="44"/>
        <v/>
      </c>
      <c r="D353" s="30" t="str">
        <f t="shared" si="47"/>
        <v/>
      </c>
      <c r="E353" s="31" t="e">
        <f t="shared" si="41"/>
        <v>#VALUE!</v>
      </c>
      <c r="F353" s="30" t="e">
        <f t="shared" si="42"/>
        <v>#VALUE!</v>
      </c>
      <c r="G353" s="30" t="str">
        <f t="shared" si="45"/>
        <v/>
      </c>
      <c r="H353" s="30" t="str">
        <f t="shared" si="46"/>
        <v/>
      </c>
      <c r="I353" s="30" t="e">
        <f t="shared" si="43"/>
        <v>#VALUE!</v>
      </c>
      <c r="J353" s="30">
        <f>SUM($H$14:$H353)</f>
        <v>0</v>
      </c>
      <c r="K353" s="25"/>
      <c r="L353" s="25"/>
    </row>
    <row r="354" spans="1:12" x14ac:dyDescent="0.2">
      <c r="A354" s="28" t="str">
        <f>IF(Values_Entered,A353+1,"")</f>
        <v/>
      </c>
      <c r="B354" s="29" t="str">
        <f t="shared" si="40"/>
        <v/>
      </c>
      <c r="C354" s="30" t="str">
        <f t="shared" si="44"/>
        <v/>
      </c>
      <c r="D354" s="30" t="str">
        <f t="shared" si="47"/>
        <v/>
      </c>
      <c r="E354" s="31" t="e">
        <f t="shared" si="41"/>
        <v>#VALUE!</v>
      </c>
      <c r="F354" s="30" t="e">
        <f t="shared" si="42"/>
        <v>#VALUE!</v>
      </c>
      <c r="G354" s="30" t="str">
        <f t="shared" si="45"/>
        <v/>
      </c>
      <c r="H354" s="30" t="str">
        <f t="shared" si="46"/>
        <v/>
      </c>
      <c r="I354" s="30" t="e">
        <f t="shared" si="43"/>
        <v>#VALUE!</v>
      </c>
      <c r="J354" s="30">
        <f>SUM($H$14:$H354)</f>
        <v>0</v>
      </c>
      <c r="K354" s="25"/>
      <c r="L354" s="25"/>
    </row>
    <row r="355" spans="1:12" x14ac:dyDescent="0.2">
      <c r="A355" s="28" t="str">
        <f>IF(Values_Entered,A354+1,"")</f>
        <v/>
      </c>
      <c r="B355" s="29" t="str">
        <f t="shared" si="40"/>
        <v/>
      </c>
      <c r="C355" s="30" t="str">
        <f t="shared" si="44"/>
        <v/>
      </c>
      <c r="D355" s="30" t="str">
        <f t="shared" si="47"/>
        <v/>
      </c>
      <c r="E355" s="31" t="e">
        <f t="shared" si="41"/>
        <v>#VALUE!</v>
      </c>
      <c r="F355" s="30" t="e">
        <f t="shared" si="42"/>
        <v>#VALUE!</v>
      </c>
      <c r="G355" s="30" t="str">
        <f t="shared" si="45"/>
        <v/>
      </c>
      <c r="H355" s="30" t="str">
        <f t="shared" si="46"/>
        <v/>
      </c>
      <c r="I355" s="30" t="e">
        <f t="shared" si="43"/>
        <v>#VALUE!</v>
      </c>
      <c r="J355" s="30">
        <f>SUM($H$14:$H355)</f>
        <v>0</v>
      </c>
      <c r="K355" s="25"/>
      <c r="L355" s="25"/>
    </row>
    <row r="356" spans="1:12" x14ac:dyDescent="0.2">
      <c r="A356" s="28" t="str">
        <f>IF(Values_Entered,A355+1,"")</f>
        <v/>
      </c>
      <c r="B356" s="29" t="str">
        <f t="shared" si="40"/>
        <v/>
      </c>
      <c r="C356" s="30" t="str">
        <f t="shared" si="44"/>
        <v/>
      </c>
      <c r="D356" s="30" t="str">
        <f t="shared" si="47"/>
        <v/>
      </c>
      <c r="E356" s="31" t="e">
        <f t="shared" si="41"/>
        <v>#VALUE!</v>
      </c>
      <c r="F356" s="30" t="e">
        <f t="shared" si="42"/>
        <v>#VALUE!</v>
      </c>
      <c r="G356" s="30" t="str">
        <f t="shared" si="45"/>
        <v/>
      </c>
      <c r="H356" s="30" t="str">
        <f t="shared" si="46"/>
        <v/>
      </c>
      <c r="I356" s="30" t="e">
        <f t="shared" si="43"/>
        <v>#VALUE!</v>
      </c>
      <c r="J356" s="30">
        <f>SUM($H$14:$H356)</f>
        <v>0</v>
      </c>
      <c r="K356" s="25"/>
      <c r="L356" s="25"/>
    </row>
    <row r="357" spans="1:12" x14ac:dyDescent="0.2">
      <c r="A357" s="28" t="str">
        <f>IF(Values_Entered,A356+1,"")</f>
        <v/>
      </c>
      <c r="B357" s="29" t="str">
        <f t="shared" si="40"/>
        <v/>
      </c>
      <c r="C357" s="30" t="str">
        <f t="shared" si="44"/>
        <v/>
      </c>
      <c r="D357" s="30" t="str">
        <f t="shared" si="47"/>
        <v/>
      </c>
      <c r="E357" s="31" t="e">
        <f t="shared" si="41"/>
        <v>#VALUE!</v>
      </c>
      <c r="F357" s="30" t="e">
        <f t="shared" si="42"/>
        <v>#VALUE!</v>
      </c>
      <c r="G357" s="30" t="str">
        <f t="shared" si="45"/>
        <v/>
      </c>
      <c r="H357" s="30" t="str">
        <f t="shared" si="46"/>
        <v/>
      </c>
      <c r="I357" s="30" t="e">
        <f t="shared" si="43"/>
        <v>#VALUE!</v>
      </c>
      <c r="J357" s="30">
        <f>SUM($H$14:$H357)</f>
        <v>0</v>
      </c>
      <c r="K357" s="25"/>
      <c r="L357" s="25"/>
    </row>
    <row r="358" spans="1:12" x14ac:dyDescent="0.2">
      <c r="A358" s="28" t="str">
        <f>IF(Values_Entered,A357+1,"")</f>
        <v/>
      </c>
      <c r="B358" s="29" t="str">
        <f t="shared" si="40"/>
        <v/>
      </c>
      <c r="C358" s="30" t="str">
        <f t="shared" si="44"/>
        <v/>
      </c>
      <c r="D358" s="30" t="str">
        <f t="shared" si="47"/>
        <v/>
      </c>
      <c r="E358" s="31" t="e">
        <f t="shared" si="41"/>
        <v>#VALUE!</v>
      </c>
      <c r="F358" s="30" t="e">
        <f t="shared" si="42"/>
        <v>#VALUE!</v>
      </c>
      <c r="G358" s="30" t="str">
        <f t="shared" si="45"/>
        <v/>
      </c>
      <c r="H358" s="30" t="str">
        <f t="shared" si="46"/>
        <v/>
      </c>
      <c r="I358" s="30" t="e">
        <f t="shared" si="43"/>
        <v>#VALUE!</v>
      </c>
      <c r="J358" s="30">
        <f>SUM($H$14:$H358)</f>
        <v>0</v>
      </c>
      <c r="K358" s="25"/>
      <c r="L358" s="25"/>
    </row>
    <row r="359" spans="1:12" x14ac:dyDescent="0.2">
      <c r="A359" s="28" t="str">
        <f>IF(Values_Entered,A358+1,"")</f>
        <v/>
      </c>
      <c r="B359" s="29" t="str">
        <f t="shared" si="40"/>
        <v/>
      </c>
      <c r="C359" s="30" t="str">
        <f t="shared" si="44"/>
        <v/>
      </c>
      <c r="D359" s="30" t="str">
        <f t="shared" si="47"/>
        <v/>
      </c>
      <c r="E359" s="31" t="e">
        <f t="shared" si="41"/>
        <v>#VALUE!</v>
      </c>
      <c r="F359" s="30" t="e">
        <f t="shared" si="42"/>
        <v>#VALUE!</v>
      </c>
      <c r="G359" s="30" t="str">
        <f t="shared" si="45"/>
        <v/>
      </c>
      <c r="H359" s="30" t="str">
        <f t="shared" si="46"/>
        <v/>
      </c>
      <c r="I359" s="30" t="e">
        <f t="shared" si="43"/>
        <v>#VALUE!</v>
      </c>
      <c r="J359" s="30">
        <f>SUM($H$14:$H359)</f>
        <v>0</v>
      </c>
      <c r="K359" s="25"/>
      <c r="L359" s="25"/>
    </row>
    <row r="360" spans="1:12" x14ac:dyDescent="0.2">
      <c r="A360" s="28" t="str">
        <f>IF(Values_Entered,A359+1,"")</f>
        <v/>
      </c>
      <c r="B360" s="29" t="str">
        <f t="shared" si="40"/>
        <v/>
      </c>
      <c r="C360" s="30" t="str">
        <f t="shared" si="44"/>
        <v/>
      </c>
      <c r="D360" s="30" t="str">
        <f t="shared" si="47"/>
        <v/>
      </c>
      <c r="E360" s="31" t="e">
        <f t="shared" si="41"/>
        <v>#VALUE!</v>
      </c>
      <c r="F360" s="30" t="e">
        <f t="shared" si="42"/>
        <v>#VALUE!</v>
      </c>
      <c r="G360" s="30" t="str">
        <f t="shared" si="45"/>
        <v/>
      </c>
      <c r="H360" s="30" t="str">
        <f t="shared" si="46"/>
        <v/>
      </c>
      <c r="I360" s="30" t="e">
        <f t="shared" si="43"/>
        <v>#VALUE!</v>
      </c>
      <c r="J360" s="30">
        <f>SUM($H$14:$H360)</f>
        <v>0</v>
      </c>
      <c r="K360" s="25"/>
      <c r="L360" s="25"/>
    </row>
    <row r="361" spans="1:12" x14ac:dyDescent="0.2">
      <c r="A361" s="28" t="str">
        <f>IF(Values_Entered,A360+1,"")</f>
        <v/>
      </c>
      <c r="B361" s="29" t="str">
        <f t="shared" si="40"/>
        <v/>
      </c>
      <c r="C361" s="30" t="str">
        <f t="shared" si="44"/>
        <v/>
      </c>
      <c r="D361" s="30" t="str">
        <f t="shared" si="47"/>
        <v/>
      </c>
      <c r="E361" s="31" t="e">
        <f t="shared" si="41"/>
        <v>#VALUE!</v>
      </c>
      <c r="F361" s="30" t="e">
        <f t="shared" si="42"/>
        <v>#VALUE!</v>
      </c>
      <c r="G361" s="30" t="str">
        <f t="shared" si="45"/>
        <v/>
      </c>
      <c r="H361" s="30" t="str">
        <f t="shared" si="46"/>
        <v/>
      </c>
      <c r="I361" s="30" t="e">
        <f t="shared" si="43"/>
        <v>#VALUE!</v>
      </c>
      <c r="J361" s="30">
        <f>SUM($H$14:$H361)</f>
        <v>0</v>
      </c>
      <c r="K361" s="25"/>
      <c r="L361" s="25"/>
    </row>
    <row r="362" spans="1:12" x14ac:dyDescent="0.2">
      <c r="A362" s="28" t="str">
        <f>IF(Values_Entered,A361+1,"")</f>
        <v/>
      </c>
      <c r="B362" s="29" t="str">
        <f t="shared" si="40"/>
        <v/>
      </c>
      <c r="C362" s="30" t="str">
        <f t="shared" si="44"/>
        <v/>
      </c>
      <c r="D362" s="30" t="str">
        <f t="shared" si="47"/>
        <v/>
      </c>
      <c r="E362" s="31" t="e">
        <f t="shared" si="41"/>
        <v>#VALUE!</v>
      </c>
      <c r="F362" s="30" t="e">
        <f t="shared" si="42"/>
        <v>#VALUE!</v>
      </c>
      <c r="G362" s="30" t="str">
        <f t="shared" si="45"/>
        <v/>
      </c>
      <c r="H362" s="30" t="str">
        <f t="shared" si="46"/>
        <v/>
      </c>
      <c r="I362" s="30" t="e">
        <f t="shared" si="43"/>
        <v>#VALUE!</v>
      </c>
      <c r="J362" s="30">
        <f>SUM($H$14:$H362)</f>
        <v>0</v>
      </c>
      <c r="K362" s="25"/>
      <c r="L362" s="25"/>
    </row>
    <row r="363" spans="1:12" x14ac:dyDescent="0.2">
      <c r="A363" s="28" t="str">
        <f>IF(Values_Entered,A362+1,"")</f>
        <v/>
      </c>
      <c r="B363" s="29" t="str">
        <f t="shared" si="40"/>
        <v/>
      </c>
      <c r="C363" s="30" t="str">
        <f t="shared" si="44"/>
        <v/>
      </c>
      <c r="D363" s="30" t="str">
        <f t="shared" si="47"/>
        <v/>
      </c>
      <c r="E363" s="31" t="e">
        <f t="shared" si="41"/>
        <v>#VALUE!</v>
      </c>
      <c r="F363" s="30" t="e">
        <f t="shared" si="42"/>
        <v>#VALUE!</v>
      </c>
      <c r="G363" s="30" t="str">
        <f t="shared" si="45"/>
        <v/>
      </c>
      <c r="H363" s="30" t="str">
        <f t="shared" si="46"/>
        <v/>
      </c>
      <c r="I363" s="30" t="e">
        <f t="shared" si="43"/>
        <v>#VALUE!</v>
      </c>
      <c r="J363" s="30">
        <f>SUM($H$14:$H363)</f>
        <v>0</v>
      </c>
      <c r="K363" s="25"/>
      <c r="L363" s="25"/>
    </row>
    <row r="364" spans="1:12" x14ac:dyDescent="0.2">
      <c r="A364" s="28" t="str">
        <f>IF(Values_Entered,A363+1,"")</f>
        <v/>
      </c>
      <c r="B364" s="29" t="str">
        <f t="shared" si="40"/>
        <v/>
      </c>
      <c r="C364" s="30" t="str">
        <f t="shared" si="44"/>
        <v/>
      </c>
      <c r="D364" s="30" t="str">
        <f t="shared" si="47"/>
        <v/>
      </c>
      <c r="E364" s="31" t="e">
        <f t="shared" si="41"/>
        <v>#VALUE!</v>
      </c>
      <c r="F364" s="30" t="e">
        <f t="shared" si="42"/>
        <v>#VALUE!</v>
      </c>
      <c r="G364" s="30" t="str">
        <f t="shared" si="45"/>
        <v/>
      </c>
      <c r="H364" s="30" t="str">
        <f t="shared" si="46"/>
        <v/>
      </c>
      <c r="I364" s="30" t="e">
        <f t="shared" si="43"/>
        <v>#VALUE!</v>
      </c>
      <c r="J364" s="30">
        <f>SUM($H$14:$H364)</f>
        <v>0</v>
      </c>
      <c r="K364" s="25"/>
      <c r="L364" s="25"/>
    </row>
    <row r="365" spans="1:12" x14ac:dyDescent="0.2">
      <c r="A365" s="28" t="str">
        <f>IF(Values_Entered,A364+1,"")</f>
        <v/>
      </c>
      <c r="B365" s="29" t="str">
        <f t="shared" si="40"/>
        <v/>
      </c>
      <c r="C365" s="30" t="str">
        <f t="shared" si="44"/>
        <v/>
      </c>
      <c r="D365" s="30" t="str">
        <f t="shared" si="47"/>
        <v/>
      </c>
      <c r="E365" s="31" t="e">
        <f t="shared" si="41"/>
        <v>#VALUE!</v>
      </c>
      <c r="F365" s="30" t="e">
        <f t="shared" si="42"/>
        <v>#VALUE!</v>
      </c>
      <c r="G365" s="30" t="str">
        <f t="shared" si="45"/>
        <v/>
      </c>
      <c r="H365" s="30" t="str">
        <f t="shared" si="46"/>
        <v/>
      </c>
      <c r="I365" s="30" t="e">
        <f t="shared" si="43"/>
        <v>#VALUE!</v>
      </c>
      <c r="J365" s="30">
        <f>SUM($H$14:$H365)</f>
        <v>0</v>
      </c>
      <c r="K365" s="25"/>
      <c r="L365" s="25"/>
    </row>
    <row r="366" spans="1:12" x14ac:dyDescent="0.2">
      <c r="A366" s="28" t="str">
        <f>IF(Values_Entered,A365+1,"")</f>
        <v/>
      </c>
      <c r="B366" s="29" t="str">
        <f t="shared" si="40"/>
        <v/>
      </c>
      <c r="C366" s="30" t="str">
        <f t="shared" si="44"/>
        <v/>
      </c>
      <c r="D366" s="30" t="str">
        <f t="shared" si="47"/>
        <v/>
      </c>
      <c r="E366" s="31" t="e">
        <f t="shared" si="41"/>
        <v>#VALUE!</v>
      </c>
      <c r="F366" s="30" t="e">
        <f t="shared" si="42"/>
        <v>#VALUE!</v>
      </c>
      <c r="G366" s="30" t="str">
        <f t="shared" si="45"/>
        <v/>
      </c>
      <c r="H366" s="30" t="str">
        <f t="shared" si="46"/>
        <v/>
      </c>
      <c r="I366" s="30" t="e">
        <f t="shared" si="43"/>
        <v>#VALUE!</v>
      </c>
      <c r="J366" s="30">
        <f>SUM($H$14:$H366)</f>
        <v>0</v>
      </c>
      <c r="K366" s="25"/>
      <c r="L366" s="25"/>
    </row>
    <row r="367" spans="1:12" x14ac:dyDescent="0.2">
      <c r="A367" s="28" t="str">
        <f>IF(Values_Entered,A366+1,"")</f>
        <v/>
      </c>
      <c r="B367" s="29" t="str">
        <f t="shared" si="40"/>
        <v/>
      </c>
      <c r="C367" s="30" t="str">
        <f t="shared" si="44"/>
        <v/>
      </c>
      <c r="D367" s="30" t="str">
        <f t="shared" si="47"/>
        <v/>
      </c>
      <c r="E367" s="31" t="e">
        <f t="shared" si="41"/>
        <v>#VALUE!</v>
      </c>
      <c r="F367" s="30" t="e">
        <f t="shared" si="42"/>
        <v>#VALUE!</v>
      </c>
      <c r="G367" s="30" t="str">
        <f t="shared" si="45"/>
        <v/>
      </c>
      <c r="H367" s="30" t="str">
        <f t="shared" si="46"/>
        <v/>
      </c>
      <c r="I367" s="30" t="e">
        <f t="shared" si="43"/>
        <v>#VALUE!</v>
      </c>
      <c r="J367" s="30">
        <f>SUM($H$14:$H367)</f>
        <v>0</v>
      </c>
      <c r="K367" s="25"/>
      <c r="L367" s="25"/>
    </row>
    <row r="368" spans="1:12" x14ac:dyDescent="0.2">
      <c r="A368" s="28" t="str">
        <f>IF(Values_Entered,A367+1,"")</f>
        <v/>
      </c>
      <c r="B368" s="29" t="str">
        <f t="shared" si="40"/>
        <v/>
      </c>
      <c r="C368" s="30" t="str">
        <f t="shared" si="44"/>
        <v/>
      </c>
      <c r="D368" s="30" t="str">
        <f t="shared" si="47"/>
        <v/>
      </c>
      <c r="E368" s="31" t="e">
        <f t="shared" si="41"/>
        <v>#VALUE!</v>
      </c>
      <c r="F368" s="30" t="e">
        <f t="shared" si="42"/>
        <v>#VALUE!</v>
      </c>
      <c r="G368" s="30" t="str">
        <f t="shared" si="45"/>
        <v/>
      </c>
      <c r="H368" s="30" t="str">
        <f t="shared" si="46"/>
        <v/>
      </c>
      <c r="I368" s="30" t="e">
        <f t="shared" si="43"/>
        <v>#VALUE!</v>
      </c>
      <c r="J368" s="30">
        <f>SUM($H$14:$H368)</f>
        <v>0</v>
      </c>
      <c r="K368" s="25"/>
      <c r="L368" s="25"/>
    </row>
    <row r="369" spans="1:12" x14ac:dyDescent="0.2">
      <c r="A369" s="28" t="str">
        <f>IF(Values_Entered,A368+1,"")</f>
        <v/>
      </c>
      <c r="B369" s="29" t="str">
        <f t="shared" si="40"/>
        <v/>
      </c>
      <c r="C369" s="30" t="str">
        <f t="shared" si="44"/>
        <v/>
      </c>
      <c r="D369" s="30" t="str">
        <f t="shared" si="47"/>
        <v/>
      </c>
      <c r="E369" s="31" t="e">
        <f t="shared" si="41"/>
        <v>#VALUE!</v>
      </c>
      <c r="F369" s="30" t="e">
        <f t="shared" si="42"/>
        <v>#VALUE!</v>
      </c>
      <c r="G369" s="30" t="str">
        <f t="shared" si="45"/>
        <v/>
      </c>
      <c r="H369" s="30" t="str">
        <f t="shared" si="46"/>
        <v/>
      </c>
      <c r="I369" s="30" t="e">
        <f t="shared" si="43"/>
        <v>#VALUE!</v>
      </c>
      <c r="J369" s="30">
        <f>SUM($H$14:$H369)</f>
        <v>0</v>
      </c>
      <c r="K369" s="25"/>
      <c r="L369" s="25"/>
    </row>
    <row r="370" spans="1:12" x14ac:dyDescent="0.2">
      <c r="A370" s="28" t="str">
        <f>IF(Values_Entered,A369+1,"")</f>
        <v/>
      </c>
      <c r="B370" s="29" t="str">
        <f t="shared" si="40"/>
        <v/>
      </c>
      <c r="C370" s="30" t="str">
        <f t="shared" si="44"/>
        <v/>
      </c>
      <c r="D370" s="30" t="str">
        <f t="shared" si="47"/>
        <v/>
      </c>
      <c r="E370" s="31" t="e">
        <f t="shared" si="41"/>
        <v>#VALUE!</v>
      </c>
      <c r="F370" s="30" t="e">
        <f t="shared" si="42"/>
        <v>#VALUE!</v>
      </c>
      <c r="G370" s="30" t="str">
        <f t="shared" si="45"/>
        <v/>
      </c>
      <c r="H370" s="30" t="str">
        <f t="shared" si="46"/>
        <v/>
      </c>
      <c r="I370" s="30" t="e">
        <f t="shared" si="43"/>
        <v>#VALUE!</v>
      </c>
      <c r="J370" s="30">
        <f>SUM($H$14:$H370)</f>
        <v>0</v>
      </c>
      <c r="K370" s="25"/>
      <c r="L370" s="25"/>
    </row>
    <row r="371" spans="1:12" x14ac:dyDescent="0.2">
      <c r="A371" s="28" t="str">
        <f>IF(Values_Entered,A370+1,"")</f>
        <v/>
      </c>
      <c r="B371" s="29" t="str">
        <f t="shared" si="40"/>
        <v/>
      </c>
      <c r="C371" s="30" t="str">
        <f t="shared" si="44"/>
        <v/>
      </c>
      <c r="D371" s="30" t="str">
        <f t="shared" si="47"/>
        <v/>
      </c>
      <c r="E371" s="31" t="e">
        <f t="shared" si="41"/>
        <v>#VALUE!</v>
      </c>
      <c r="F371" s="30" t="e">
        <f t="shared" si="42"/>
        <v>#VALUE!</v>
      </c>
      <c r="G371" s="30" t="str">
        <f t="shared" si="45"/>
        <v/>
      </c>
      <c r="H371" s="30" t="str">
        <f t="shared" si="46"/>
        <v/>
      </c>
      <c r="I371" s="30" t="e">
        <f t="shared" si="43"/>
        <v>#VALUE!</v>
      </c>
      <c r="J371" s="30">
        <f>SUM($H$14:$H371)</f>
        <v>0</v>
      </c>
      <c r="K371" s="25"/>
      <c r="L371" s="25"/>
    </row>
    <row r="372" spans="1:12" x14ac:dyDescent="0.2">
      <c r="A372" s="28" t="str">
        <f>IF(Values_Entered,A371+1,"")</f>
        <v/>
      </c>
      <c r="B372" s="29" t="str">
        <f t="shared" si="40"/>
        <v/>
      </c>
      <c r="C372" s="30" t="str">
        <f t="shared" si="44"/>
        <v/>
      </c>
      <c r="D372" s="30" t="str">
        <f t="shared" si="47"/>
        <v/>
      </c>
      <c r="E372" s="31" t="e">
        <f t="shared" si="41"/>
        <v>#VALUE!</v>
      </c>
      <c r="F372" s="30" t="e">
        <f t="shared" si="42"/>
        <v>#VALUE!</v>
      </c>
      <c r="G372" s="30" t="str">
        <f t="shared" si="45"/>
        <v/>
      </c>
      <c r="H372" s="30" t="str">
        <f t="shared" si="46"/>
        <v/>
      </c>
      <c r="I372" s="30" t="e">
        <f t="shared" si="43"/>
        <v>#VALUE!</v>
      </c>
      <c r="J372" s="30">
        <f>SUM($H$14:$H372)</f>
        <v>0</v>
      </c>
      <c r="K372" s="25"/>
      <c r="L372" s="25"/>
    </row>
    <row r="373" spans="1:12" x14ac:dyDescent="0.2">
      <c r="A373" s="28" t="str">
        <f>IF(Values_Entered,A372+1,"")</f>
        <v/>
      </c>
      <c r="B373" s="29" t="str">
        <f t="shared" si="40"/>
        <v/>
      </c>
      <c r="C373" s="30" t="str">
        <f t="shared" si="44"/>
        <v/>
      </c>
      <c r="D373" s="30" t="str">
        <f t="shared" si="47"/>
        <v/>
      </c>
      <c r="E373" s="31" t="e">
        <f t="shared" si="41"/>
        <v>#VALUE!</v>
      </c>
      <c r="F373" s="30" t="e">
        <f t="shared" si="42"/>
        <v>#VALUE!</v>
      </c>
      <c r="G373" s="30" t="str">
        <f t="shared" si="45"/>
        <v/>
      </c>
      <c r="H373" s="30" t="str">
        <f t="shared" si="46"/>
        <v/>
      </c>
      <c r="I373" s="30" t="e">
        <f t="shared" si="43"/>
        <v>#VALUE!</v>
      </c>
      <c r="J373" s="30">
        <f>SUM($H$14:$H373)</f>
        <v>0</v>
      </c>
      <c r="K373" s="25"/>
      <c r="L373" s="25"/>
    </row>
    <row r="374" spans="1:12" x14ac:dyDescent="0.2">
      <c r="A374" s="32"/>
      <c r="B374" s="33"/>
      <c r="C374" s="33"/>
      <c r="D374" s="33"/>
      <c r="E374" s="33"/>
      <c r="F374" s="33"/>
      <c r="G374" s="33"/>
      <c r="H374" s="33"/>
      <c r="I374" s="33"/>
      <c r="J374" s="33"/>
      <c r="K374" s="34"/>
    </row>
    <row r="375" spans="1:12" x14ac:dyDescent="0.2">
      <c r="K375" s="34"/>
    </row>
    <row r="376" spans="1:12" x14ac:dyDescent="0.2">
      <c r="K376" s="34"/>
    </row>
    <row r="377" spans="1:12" x14ac:dyDescent="0.2">
      <c r="K377" s="34"/>
    </row>
    <row r="378" spans="1:12" x14ac:dyDescent="0.2">
      <c r="K378" s="34"/>
    </row>
    <row r="379" spans="1:12" x14ac:dyDescent="0.2">
      <c r="K379" s="34"/>
    </row>
    <row r="380" spans="1:12" x14ac:dyDescent="0.2">
      <c r="K380" s="34"/>
    </row>
    <row r="381" spans="1:12" x14ac:dyDescent="0.2">
      <c r="K381" s="34"/>
    </row>
    <row r="382" spans="1:12" x14ac:dyDescent="0.2">
      <c r="K382" s="34"/>
    </row>
    <row r="383" spans="1:12" x14ac:dyDescent="0.2">
      <c r="K383" s="34"/>
    </row>
    <row r="384" spans="1:12" x14ac:dyDescent="0.2">
      <c r="A384" s="4"/>
      <c r="B384" s="4"/>
      <c r="C384" s="4"/>
      <c r="D384" s="4"/>
      <c r="E384" s="4"/>
      <c r="F384" s="4"/>
      <c r="G384" s="4"/>
      <c r="H384" s="4"/>
      <c r="I384" s="4"/>
      <c r="J384" s="4"/>
      <c r="K384" s="34"/>
    </row>
    <row r="385" spans="1:11" x14ac:dyDescent="0.2">
      <c r="A385" s="4"/>
      <c r="B385" s="4"/>
      <c r="C385" s="4"/>
      <c r="D385" s="4"/>
      <c r="E385" s="4"/>
      <c r="F385" s="4"/>
      <c r="G385" s="4"/>
      <c r="H385" s="4"/>
      <c r="I385" s="4"/>
      <c r="J385" s="4"/>
      <c r="K385" s="34"/>
    </row>
    <row r="386" spans="1:11" x14ac:dyDescent="0.2">
      <c r="A386" s="4"/>
      <c r="B386" s="4"/>
      <c r="C386" s="4"/>
      <c r="D386" s="4"/>
      <c r="E386" s="4"/>
      <c r="F386" s="4"/>
      <c r="G386" s="4"/>
      <c r="H386" s="4"/>
      <c r="I386" s="4"/>
      <c r="J386" s="4"/>
      <c r="K386" s="34"/>
    </row>
    <row r="387" spans="1:11" x14ac:dyDescent="0.2">
      <c r="A387" s="4"/>
      <c r="B387" s="4"/>
      <c r="C387" s="4"/>
      <c r="D387" s="4"/>
      <c r="E387" s="4"/>
      <c r="F387" s="4"/>
      <c r="G387" s="4"/>
      <c r="H387" s="4"/>
      <c r="I387" s="4"/>
      <c r="J387" s="4"/>
      <c r="K387" s="34"/>
    </row>
    <row r="388" spans="1:11" x14ac:dyDescent="0.2">
      <c r="A388" s="4"/>
      <c r="B388" s="4"/>
      <c r="C388" s="4"/>
      <c r="D388" s="4"/>
      <c r="E388" s="4"/>
      <c r="F388" s="4"/>
      <c r="G388" s="4"/>
      <c r="H388" s="4"/>
      <c r="I388" s="4"/>
      <c r="J388" s="4"/>
      <c r="K388" s="34"/>
    </row>
    <row r="389" spans="1:11" x14ac:dyDescent="0.2">
      <c r="A389" s="4"/>
      <c r="B389" s="4"/>
      <c r="C389" s="4"/>
      <c r="D389" s="4"/>
      <c r="E389" s="4"/>
      <c r="F389" s="4"/>
      <c r="G389" s="4"/>
      <c r="H389" s="4"/>
      <c r="I389" s="4"/>
      <c r="J389" s="4"/>
      <c r="K389" s="34"/>
    </row>
    <row r="390" spans="1:11" x14ac:dyDescent="0.2">
      <c r="A390" s="4"/>
      <c r="B390" s="4"/>
      <c r="C390" s="4"/>
      <c r="D390" s="4"/>
      <c r="E390" s="4"/>
      <c r="F390" s="4"/>
      <c r="G390" s="4"/>
      <c r="H390" s="4"/>
      <c r="I390" s="4"/>
      <c r="J390" s="4"/>
      <c r="K390" s="34"/>
    </row>
    <row r="391" spans="1:11" x14ac:dyDescent="0.2">
      <c r="A391" s="4"/>
      <c r="B391" s="4"/>
      <c r="C391" s="4"/>
      <c r="D391" s="4"/>
      <c r="E391" s="4"/>
      <c r="F391" s="4"/>
      <c r="G391" s="4"/>
      <c r="H391" s="4"/>
      <c r="I391" s="4"/>
      <c r="J391" s="4"/>
      <c r="K391" s="34"/>
    </row>
    <row r="392" spans="1:11" x14ac:dyDescent="0.2">
      <c r="A392" s="4"/>
      <c r="B392" s="4"/>
      <c r="C392" s="4"/>
      <c r="D392" s="4"/>
      <c r="E392" s="4"/>
      <c r="F392" s="4"/>
      <c r="G392" s="4"/>
      <c r="H392" s="4"/>
      <c r="I392" s="4"/>
      <c r="J392" s="4"/>
      <c r="K392" s="34"/>
    </row>
    <row r="393" spans="1:11" x14ac:dyDescent="0.2">
      <c r="A393" s="4"/>
      <c r="B393" s="4"/>
      <c r="C393" s="4"/>
      <c r="D393" s="4"/>
      <c r="E393" s="4"/>
      <c r="F393" s="4"/>
      <c r="G393" s="4"/>
      <c r="H393" s="4"/>
      <c r="I393" s="4"/>
      <c r="J393" s="4"/>
      <c r="K393" s="34"/>
    </row>
    <row r="394" spans="1:11" x14ac:dyDescent="0.2">
      <c r="A394" s="4"/>
      <c r="B394" s="4"/>
      <c r="C394" s="4"/>
      <c r="D394" s="4"/>
      <c r="E394" s="4"/>
      <c r="F394" s="4"/>
      <c r="G394" s="4"/>
      <c r="H394" s="4"/>
      <c r="I394" s="4"/>
      <c r="J394" s="4"/>
      <c r="K394" s="34"/>
    </row>
    <row r="395" spans="1:11" x14ac:dyDescent="0.2">
      <c r="A395" s="4"/>
      <c r="B395" s="4"/>
      <c r="C395" s="4"/>
      <c r="D395" s="4"/>
      <c r="E395" s="4"/>
      <c r="F395" s="4"/>
      <c r="G395" s="4"/>
      <c r="H395" s="4"/>
      <c r="I395" s="4"/>
      <c r="J395" s="4"/>
      <c r="K395" s="34"/>
    </row>
    <row r="396" spans="1:11" x14ac:dyDescent="0.2">
      <c r="A396" s="4"/>
      <c r="B396" s="4"/>
      <c r="C396" s="4"/>
      <c r="D396" s="4"/>
      <c r="E396" s="4"/>
      <c r="F396" s="4"/>
      <c r="G396" s="4"/>
      <c r="H396" s="4"/>
      <c r="I396" s="4"/>
      <c r="J396" s="4"/>
      <c r="K396" s="34"/>
    </row>
    <row r="397" spans="1:11" x14ac:dyDescent="0.2">
      <c r="A397" s="4"/>
      <c r="B397" s="4"/>
      <c r="C397" s="4"/>
      <c r="D397" s="4"/>
      <c r="E397" s="4"/>
      <c r="F397" s="4"/>
      <c r="G397" s="4"/>
      <c r="H397" s="4"/>
      <c r="I397" s="4"/>
      <c r="J397" s="4"/>
      <c r="K397" s="34"/>
    </row>
    <row r="398" spans="1:11" x14ac:dyDescent="0.2">
      <c r="A398" s="4"/>
      <c r="B398" s="4"/>
      <c r="C398" s="4"/>
      <c r="D398" s="4"/>
      <c r="E398" s="4"/>
      <c r="F398" s="4"/>
      <c r="G398" s="4"/>
      <c r="H398" s="4"/>
      <c r="I398" s="4"/>
      <c r="J398" s="4"/>
      <c r="K398" s="34"/>
    </row>
  </sheetData>
  <sheetProtection selectLockedCells="1" selectUnlockedCells="1"/>
  <mergeCells count="4">
    <mergeCell ref="A1:E1"/>
    <mergeCell ref="F1:J1"/>
    <mergeCell ref="B3:D3"/>
    <mergeCell ref="F3:H3"/>
  </mergeCells>
  <conditionalFormatting sqref="A16:E373">
    <cfRule type="expression" dxfId="11" priority="7" stopIfTrue="1">
      <formula>IF(ROW(A16)&gt;Last_Row,TRUE, FALSE)</formula>
    </cfRule>
    <cfRule type="expression" dxfId="10" priority="8" stopIfTrue="1">
      <formula>IF(ROW(A16)=Last_Row,TRUE, FALSE)</formula>
    </cfRule>
    <cfRule type="expression" dxfId="9" priority="9" stopIfTrue="1">
      <formula>IF(ROW(A16)&lt;Last_Row,TRUE, FALSE)</formula>
    </cfRule>
  </conditionalFormatting>
  <conditionalFormatting sqref="F16:J373">
    <cfRule type="expression" dxfId="8" priority="10" stopIfTrue="1">
      <formula>IF(ROW(F16)&gt;Last_Row,TRUE, FALSE)</formula>
    </cfRule>
    <cfRule type="expression" dxfId="7" priority="11" stopIfTrue="1">
      <formula>IF(ROW(F16)=Last_Row,TRUE, FALSE)</formula>
    </cfRule>
    <cfRule type="expression" dxfId="6" priority="12" stopIfTrue="1">
      <formula>IF(ROW(F16)&lt;=Last_Row,TRUE, FALSE)</formula>
    </cfRule>
  </conditionalFormatting>
  <conditionalFormatting sqref="A14:E15">
    <cfRule type="expression" dxfId="5" priority="1" stopIfTrue="1">
      <formula>IF(ROW(A14)&gt;Last_Row,TRUE, FALSE)</formula>
    </cfRule>
    <cfRule type="expression" dxfId="4" priority="2" stopIfTrue="1">
      <formula>IF(ROW(A14)=Last_Row,TRUE, FALSE)</formula>
    </cfRule>
    <cfRule type="expression" dxfId="3" priority="3" stopIfTrue="1">
      <formula>IF(ROW(A14)&lt;Last_Row,TRUE, FALSE)</formula>
    </cfRule>
  </conditionalFormatting>
  <conditionalFormatting sqref="F14:J15">
    <cfRule type="expression" dxfId="2" priority="4" stopIfTrue="1">
      <formula>IF(ROW(F14)&gt;Last_Row,TRUE, FALSE)</formula>
    </cfRule>
    <cfRule type="expression" dxfId="1" priority="5" stopIfTrue="1">
      <formula>IF(ROW(F14)=Last_Row,TRUE, FALSE)</formula>
    </cfRule>
    <cfRule type="expression" dxfId="0" priority="6" stopIfTrue="1">
      <formula>IF(ROW(F14)&lt;=Last_Row,TRUE, FALSE)</formula>
    </cfRule>
  </conditionalFormatting>
  <dataValidations count="2">
    <dataValidation type="date" operator="greaterThanOrEqual" allowBlank="1" showInputMessage="1" showErrorMessage="1" errorTitle="Date" error="Please enter a valid date greater than or equal to January 1, 1900." sqref="D7:D8">
      <formula1>1</formula1>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9"/>
  </dataValidations>
  <printOptions horizontalCentered="1"/>
  <pageMargins left="0.75" right="0.5" top="0.5" bottom="0.5"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71</vt:i4>
      </vt:variant>
    </vt:vector>
  </HeadingPairs>
  <TitlesOfParts>
    <vt:vector size="78" baseType="lpstr">
      <vt:lpstr>READ ME</vt:lpstr>
      <vt:lpstr>Input</vt:lpstr>
      <vt:lpstr>Output</vt:lpstr>
      <vt:lpstr>Cashflow Calculation</vt:lpstr>
      <vt:lpstr>Loan Repayment Solar</vt:lpstr>
      <vt:lpstr>Loan Repayment Grid</vt:lpstr>
      <vt:lpstr>Loan Repayment Diesel</vt:lpstr>
      <vt:lpstr>'Loan Repayment Diesel'!Beg_Bal</vt:lpstr>
      <vt:lpstr>'Loan Repayment Grid'!Beg_Bal</vt:lpstr>
      <vt:lpstr>'Loan Repayment Solar'!Beg_Bal</vt:lpstr>
      <vt:lpstr>'Loan Repayment Diesel'!Cum_Int</vt:lpstr>
      <vt:lpstr>'Loan Repayment Grid'!Cum_Int</vt:lpstr>
      <vt:lpstr>'Loan Repayment Solar'!Cum_Int</vt:lpstr>
      <vt:lpstr>'Loan Repayment Diesel'!Data</vt:lpstr>
      <vt:lpstr>'Loan Repayment Grid'!Data</vt:lpstr>
      <vt:lpstr>'Loan Repayment Solar'!Data</vt:lpstr>
      <vt:lpstr>'Loan Repayment Diesel'!End_Bal</vt:lpstr>
      <vt:lpstr>'Loan Repayment Grid'!End_Bal</vt:lpstr>
      <vt:lpstr>'Loan Repayment Solar'!End_Bal</vt:lpstr>
      <vt:lpstr>'Loan Repayment Diesel'!Extra_Pay</vt:lpstr>
      <vt:lpstr>'Loan Repayment Grid'!Extra_Pay</vt:lpstr>
      <vt:lpstr>'Loan Repayment Solar'!Extra_Pay</vt:lpstr>
      <vt:lpstr>'Loan Repayment Diesel'!Full_Print</vt:lpstr>
      <vt:lpstr>'Loan Repayment Grid'!Full_Print</vt:lpstr>
      <vt:lpstr>'Loan Repayment Solar'!Full_Print</vt:lpstr>
      <vt:lpstr>'Loan Repayment Diesel'!Int</vt:lpstr>
      <vt:lpstr>'Loan Repayment Grid'!Int</vt:lpstr>
      <vt:lpstr>'Loan Repayment Solar'!Int</vt:lpstr>
      <vt:lpstr>'Loan Repayment Diesel'!Interest_Rate</vt:lpstr>
      <vt:lpstr>'Loan Repayment Grid'!Interest_Rate</vt:lpstr>
      <vt:lpstr>'Loan Repayment Solar'!Interest_Rate</vt:lpstr>
      <vt:lpstr>'Loan Repayment Diesel'!Loan_Amount</vt:lpstr>
      <vt:lpstr>'Loan Repayment Grid'!Loan_Amount</vt:lpstr>
      <vt:lpstr>'Loan Repayment Solar'!Loan_Amount</vt:lpstr>
      <vt:lpstr>'Loan Repayment Diesel'!Loan_Start</vt:lpstr>
      <vt:lpstr>'Loan Repayment Grid'!Loan_Start</vt:lpstr>
      <vt:lpstr>'Loan Repayment Solar'!Loan_Start</vt:lpstr>
      <vt:lpstr>'Loan Repayment Diesel'!Loan_Years</vt:lpstr>
      <vt:lpstr>'Loan Repayment Grid'!Loan_Years</vt:lpstr>
      <vt:lpstr>'Loan Repayment Solar'!Loan_Years</vt:lpstr>
      <vt:lpstr>'Loan Repayment Diesel'!Num_Pmt_Per_Year</vt:lpstr>
      <vt:lpstr>'Loan Repayment Grid'!Num_Pmt_Per_Year</vt:lpstr>
      <vt:lpstr>'Loan Repayment Solar'!Num_Pmt_Per_Year</vt:lpstr>
      <vt:lpstr>'Loan Repayment Diesel'!Pay_Date</vt:lpstr>
      <vt:lpstr>'Loan Repayment Grid'!Pay_Date</vt:lpstr>
      <vt:lpstr>'Loan Repayment Solar'!Pay_Date</vt:lpstr>
      <vt:lpstr>'Loan Repayment Diesel'!Pay_Num</vt:lpstr>
      <vt:lpstr>'Loan Repayment Grid'!Pay_Num</vt:lpstr>
      <vt:lpstr>'Loan Repayment Solar'!Pay_Num</vt:lpstr>
      <vt:lpstr>'Loan Repayment Diesel'!Princ</vt:lpstr>
      <vt:lpstr>'Loan Repayment Grid'!Princ</vt:lpstr>
      <vt:lpstr>'Loan Repayment Solar'!Princ</vt:lpstr>
      <vt:lpstr>Input!Print_Area</vt:lpstr>
      <vt:lpstr>'Loan Repayment Diesel'!Print_Area</vt:lpstr>
      <vt:lpstr>'Loan Repayment Grid'!Print_Area</vt:lpstr>
      <vt:lpstr>'Loan Repayment Solar'!Print_Area</vt:lpstr>
      <vt:lpstr>Output!Print_Area</vt:lpstr>
      <vt:lpstr>'Loan Repayment Diesel'!Print_Titles</vt:lpstr>
      <vt:lpstr>'Loan Repayment Grid'!Print_Titles</vt:lpstr>
      <vt:lpstr>'Loan Repayment Solar'!Print_Titles</vt:lpstr>
      <vt:lpstr>'Loan Repayment Diesel'!Sched_Pay</vt:lpstr>
      <vt:lpstr>'Loan Repayment Grid'!Sched_Pay</vt:lpstr>
      <vt:lpstr>'Loan Repayment Solar'!Sched_Pay</vt:lpstr>
      <vt:lpstr>'Loan Repayment Diesel'!Scheduled_Extra_Payments</vt:lpstr>
      <vt:lpstr>'Loan Repayment Grid'!Scheduled_Extra_Payments</vt:lpstr>
      <vt:lpstr>'Loan Repayment Solar'!Scheduled_Extra_Payments</vt:lpstr>
      <vt:lpstr>'Loan Repayment Diesel'!Scheduled_Interest_Rate</vt:lpstr>
      <vt:lpstr>'Loan Repayment Grid'!Scheduled_Interest_Rate</vt:lpstr>
      <vt:lpstr>'Loan Repayment Solar'!Scheduled_Interest_Rate</vt:lpstr>
      <vt:lpstr>'Loan Repayment Diesel'!Scheduled_Monthly_Payment</vt:lpstr>
      <vt:lpstr>'Loan Repayment Grid'!Scheduled_Monthly_Payment</vt:lpstr>
      <vt:lpstr>'Loan Repayment Solar'!Scheduled_Monthly_Payment</vt:lpstr>
      <vt:lpstr>'Loan Repayment Diesel'!Total_Interest</vt:lpstr>
      <vt:lpstr>'Loan Repayment Grid'!Total_Interest</vt:lpstr>
      <vt:lpstr>'Loan Repayment Solar'!Total_Interest</vt:lpstr>
      <vt:lpstr>'Loan Repayment Diesel'!Total_Pay</vt:lpstr>
      <vt:lpstr>'Loan Repayment Grid'!Total_Pay</vt:lpstr>
      <vt:lpstr>'Loan Repayment Solar'!Total_Pay</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Kilian Blumenthal</dc:creator>
  <cp:lastModifiedBy>Robert Schultz</cp:lastModifiedBy>
  <cp:lastPrinted>2018-06-07T13:22:37Z</cp:lastPrinted>
  <dcterms:created xsi:type="dcterms:W3CDTF">2016-12-29T07:52:03Z</dcterms:created>
  <dcterms:modified xsi:type="dcterms:W3CDTF">2018-06-08T08:50:28Z</dcterms:modified>
</cp:coreProperties>
</file>