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workbookProtection workbookAlgorithmName="SHA-512" workbookHashValue="YWaOU2yHyWF7ZQSSZNu4Jkqydjs+EIU/qMuCQoxkdAf1YzKKoynpQyuOpBS6k6F2zXQGsasdjahBWmlsyUpqxQ==" workbookSaltValue="W8h0mx5R/x63n8axUo03rw==" workbookSpinCount="100000" lockStructure="1"/>
  <bookViews>
    <workbookView xWindow="0" yWindow="0" windowWidth="28800" windowHeight="12345" tabRatio="923"/>
  </bookViews>
  <sheets>
    <sheet name="READ ME" sheetId="57" r:id="rId1"/>
    <sheet name="List of dropdown" sheetId="58" state="hidden" r:id="rId2"/>
    <sheet name="0 Quick Check" sheetId="59" r:id="rId3"/>
    <sheet name="1 General Information" sheetId="1" r:id="rId4"/>
    <sheet name="2 Equipment &amp; Assets" sheetId="3" r:id="rId5"/>
    <sheet name="3 Seasonal Crops" sheetId="6" r:id="rId6"/>
    <sheet name="4 Perennial Crops" sheetId="52" r:id="rId7"/>
    <sheet name="5 Livestock" sheetId="53" r:id="rId8"/>
    <sheet name="6 Other Income" sheetId="56" r:id="rId9"/>
    <sheet name="7 Financing" sheetId="60" r:id="rId10"/>
    <sheet name="8 Fixed and Variable Costs" sheetId="42" r:id="rId11"/>
    <sheet name="9 Farm Income Statement" sheetId="40" r:id="rId12"/>
    <sheet name="Calculation" sheetId="41" state="hidden" r:id="rId13"/>
    <sheet name="Crop Price Calculation Sheet" sheetId="54" r:id="rId14"/>
  </sheets>
  <definedNames>
    <definedName name="Beg_Bal" localSheetId="2">#REF!</definedName>
    <definedName name="Beg_Bal" localSheetId="6">#REF!</definedName>
    <definedName name="Beg_Bal" localSheetId="7">#REF!</definedName>
    <definedName name="Beg_Bal" localSheetId="1">#REF!</definedName>
    <definedName name="Beg_Bal">#REF!</definedName>
    <definedName name="Beg_Bal2" localSheetId="2">#REF!</definedName>
    <definedName name="Beg_Bal2" localSheetId="6">#REF!</definedName>
    <definedName name="Beg_Bal2" localSheetId="7">#REF!</definedName>
    <definedName name="Beg_Bal2" localSheetId="1">#REF!</definedName>
    <definedName name="Beg_Bal2">#REF!</definedName>
    <definedName name="Cum_Int" localSheetId="2">#REF!</definedName>
    <definedName name="Cum_Int" localSheetId="6">#REF!</definedName>
    <definedName name="Cum_Int" localSheetId="7">#REF!</definedName>
    <definedName name="Cum_Int" localSheetId="1">#REF!</definedName>
    <definedName name="Cum_Int">#REF!</definedName>
    <definedName name="Data" localSheetId="2">#REF!</definedName>
    <definedName name="Data" localSheetId="6">#REF!</definedName>
    <definedName name="Data" localSheetId="7">#REF!</definedName>
    <definedName name="Data" localSheetId="1">#REF!</definedName>
    <definedName name="Data">#REF!</definedName>
    <definedName name="_xlnm.Print_Area" localSheetId="2">'0 Quick Check'!#REF!</definedName>
    <definedName name="_xlnm.Print_Area" localSheetId="3">'1 General Information'!$B$1:$J$39</definedName>
    <definedName name="_xlnm.Print_Area" localSheetId="4">'2 Equipment &amp; Assets'!$B$1:$G$39</definedName>
    <definedName name="_xlnm.Print_Area" localSheetId="5">'3 Seasonal Crops'!$B$1:$G$74</definedName>
    <definedName name="_xlnm.Print_Area" localSheetId="6">'4 Perennial Crops'!$B$1:$G$77</definedName>
    <definedName name="_xlnm.Print_Area" localSheetId="7">'5 Livestock'!$B$1:$G$85</definedName>
    <definedName name="_xlnm.Print_Area" localSheetId="10">'8 Fixed and Variable Costs'!$B$1:$O$25</definedName>
    <definedName name="_xlnm.Print_Area" localSheetId="11">'9 Farm Income Statement'!$B$1:$I$66</definedName>
    <definedName name="_xlnm.Print_Area" localSheetId="12">Calculation!$B$1:$S$19</definedName>
    <definedName name="_xlnm.Print_Area" localSheetId="0">'READ ME'!$A$1:$J$117</definedName>
    <definedName name="End_Bal" localSheetId="2">#REF!</definedName>
    <definedName name="End_Bal" localSheetId="6">#REF!</definedName>
    <definedName name="End_Bal" localSheetId="7">#REF!</definedName>
    <definedName name="End_Bal" localSheetId="1">#REF!</definedName>
    <definedName name="End_Bal">#REF!</definedName>
    <definedName name="Extra_Pay" localSheetId="2">#REF!</definedName>
    <definedName name="Extra_Pay" localSheetId="6">#REF!</definedName>
    <definedName name="Extra_Pay" localSheetId="7">#REF!</definedName>
    <definedName name="Extra_Pay" localSheetId="1">#REF!</definedName>
    <definedName name="Extra_Pay">#REF!</definedName>
    <definedName name="Full_Print" localSheetId="2">#REF!</definedName>
    <definedName name="Full_Print" localSheetId="6">#REF!</definedName>
    <definedName name="Full_Print" localSheetId="7">#REF!</definedName>
    <definedName name="Full_Print" localSheetId="1">#REF!</definedName>
    <definedName name="Full_Print">#REF!</definedName>
    <definedName name="Header_Row" localSheetId="2">ROW(#REF!)</definedName>
    <definedName name="Header_Row" localSheetId="6">ROW(#REF!)</definedName>
    <definedName name="Header_Row" localSheetId="7">ROW(#REF!)</definedName>
    <definedName name="Header_Row">ROW(#REF!)</definedName>
    <definedName name="Int" localSheetId="2">#REF!</definedName>
    <definedName name="Int" localSheetId="6">#REF!</definedName>
    <definedName name="Int" localSheetId="7">#REF!</definedName>
    <definedName name="Int" localSheetId="1">#REF!</definedName>
    <definedName name="Int">#REF!</definedName>
    <definedName name="Interest_Rate" localSheetId="2">#REF!</definedName>
    <definedName name="Interest_Rate" localSheetId="6">#REF!</definedName>
    <definedName name="Interest_Rate" localSheetId="7">#REF!</definedName>
    <definedName name="Interest_Rate" localSheetId="1">#REF!</definedName>
    <definedName name="Interest_Rate">#REF!</definedName>
    <definedName name="Last_Row" localSheetId="2">IF('0 Quick Check'!Values_Entered,'0 Quick Check'!Header_Row+'0 Quick Check'!Number_of_Payments,'0 Quick Check'!Header_Row)</definedName>
    <definedName name="Last_Row" localSheetId="6">IF('4 Perennial Crops'!Values_Entered,'4 Perennial Crops'!Header_Row+'4 Perennial Crops'!Number_of_Payments,'4 Perennial Crops'!Header_Row)</definedName>
    <definedName name="Last_Row" localSheetId="7">IF('5 Livestock'!Values_Entered,'5 Livestock'!Header_Row+'5 Livestock'!Number_of_Payments,'5 Livestock'!Header_Row)</definedName>
    <definedName name="Last_Row" localSheetId="1">IF('List of dropdown'!Values_Entered,Header_Row+'List of dropdown'!Number_of_Payments,Header_Row)</definedName>
    <definedName name="Last_Row">IF(Values_Entered,Header_Row+Number_of_Payments,Header_Row)</definedName>
    <definedName name="Loan_Amount" localSheetId="2">#REF!</definedName>
    <definedName name="Loan_Amount" localSheetId="6">#REF!</definedName>
    <definedName name="Loan_Amount" localSheetId="7">#REF!</definedName>
    <definedName name="Loan_Amount" localSheetId="1">#REF!</definedName>
    <definedName name="Loan_Amount">#REF!</definedName>
    <definedName name="Loan_Start" localSheetId="2">#REF!</definedName>
    <definedName name="Loan_Start" localSheetId="6">#REF!</definedName>
    <definedName name="Loan_Start" localSheetId="7">#REF!</definedName>
    <definedName name="Loan_Start" localSheetId="1">#REF!</definedName>
    <definedName name="Loan_Start">#REF!</definedName>
    <definedName name="Loan_Years" localSheetId="2">#REF!</definedName>
    <definedName name="Loan_Years" localSheetId="6">#REF!</definedName>
    <definedName name="Loan_Years" localSheetId="7">#REF!</definedName>
    <definedName name="Loan_Years" localSheetId="1">#REF!</definedName>
    <definedName name="Loan_Years">#REF!</definedName>
    <definedName name="Num_Pmt_Per_Year" localSheetId="2">#REF!</definedName>
    <definedName name="Num_Pmt_Per_Year" localSheetId="6">#REF!</definedName>
    <definedName name="Num_Pmt_Per_Year" localSheetId="7">#REF!</definedName>
    <definedName name="Num_Pmt_Per_Year" localSheetId="1">#REF!</definedName>
    <definedName name="Num_Pmt_Per_Year">#REF!</definedName>
    <definedName name="Number_of_Payments" localSheetId="2">MATCH(0.01,'0 Quick Check'!End_Bal,-1)+1</definedName>
    <definedName name="Number_of_Payments" localSheetId="6">MATCH(0.01,'4 Perennial Crops'!End_Bal,-1)+1</definedName>
    <definedName name="Number_of_Payments" localSheetId="7">MATCH(0.01,'5 Livestock'!End_Bal,-1)+1</definedName>
    <definedName name="Number_of_Payments" localSheetId="1">MATCH(0.01,'List of dropdown'!End_Bal,-1)+1</definedName>
    <definedName name="Number_of_Payments">MATCH(0.01,End_Bal,-1)+1</definedName>
    <definedName name="Pay_Date" localSheetId="2">#REF!</definedName>
    <definedName name="Pay_Date" localSheetId="6">#REF!</definedName>
    <definedName name="Pay_Date" localSheetId="7">#REF!</definedName>
    <definedName name="Pay_Date" localSheetId="1">#REF!</definedName>
    <definedName name="Pay_Date">#REF!</definedName>
    <definedName name="Pay_Num" localSheetId="2">#REF!</definedName>
    <definedName name="Pay_Num" localSheetId="6">#REF!</definedName>
    <definedName name="Pay_Num" localSheetId="7">#REF!</definedName>
    <definedName name="Pay_Num" localSheetId="1">#REF!</definedName>
    <definedName name="Pay_Num">#REF!</definedName>
    <definedName name="Payment_Date" localSheetId="2">DATE(YEAR('0 Quick Check'!Loan_Start),MONTH('0 Quick Check'!Loan_Start)+Payment_Number,DAY('0 Quick Check'!Loan_Start))</definedName>
    <definedName name="Payment_Date" localSheetId="6">DATE(YEAR('4 Perennial Crops'!Loan_Start),MONTH('4 Perennial Crops'!Loan_Start)+Payment_Number,DAY('4 Perennial Crops'!Loan_Start))</definedName>
    <definedName name="Payment_Date" localSheetId="7">DATE(YEAR('5 Livestock'!Loan_Start),MONTH('5 Livestock'!Loan_Start)+Payment_Number,DAY('5 Livestock'!Loan_Start))</definedName>
    <definedName name="Payment_Date" localSheetId="1">DATE(YEAR('List of dropdown'!Loan_Start),MONTH('List of dropdown'!Loan_Start)+Payment_Number,DAY('List of dropdown'!Loan_Start))</definedName>
    <definedName name="Payment_Date">DATE(YEAR(Loan_Start),MONTH(Loan_Start)+Payment_Number,DAY(Loan_Start))</definedName>
    <definedName name="Payment_date2" localSheetId="2">DATE(YEAR('0 Quick Check'!Loan_Start),MONTH('0 Quick Check'!Loan_Start)+Payment_Number,DAY('0 Quick Check'!Loan_Start))</definedName>
    <definedName name="Payment_date2" localSheetId="6">DATE(YEAR('4 Perennial Crops'!Loan_Start),MONTH('4 Perennial Crops'!Loan_Start)+Payment_Number,DAY('4 Perennial Crops'!Loan_Start))</definedName>
    <definedName name="Payment_date2" localSheetId="7">DATE(YEAR('5 Livestock'!Loan_Start),MONTH('5 Livestock'!Loan_Start)+Payment_Number,DAY('5 Livestock'!Loan_Start))</definedName>
    <definedName name="Payment_date2" localSheetId="1">DATE(YEAR('List of dropdown'!Loan_Start),MONTH('List of dropdown'!Loan_Start)+Payment_Number,DAY('List of dropdown'!Loan_Start))</definedName>
    <definedName name="Payment_date2">DATE(YEAR([0]!Loan_Start),MONTH([0]!Loan_Start)+Payment_Number,DAY([0]!Loan_Start))</definedName>
    <definedName name="Princ" localSheetId="2">#REF!</definedName>
    <definedName name="Princ" localSheetId="6">#REF!</definedName>
    <definedName name="Princ" localSheetId="7">#REF!</definedName>
    <definedName name="Princ" localSheetId="1">#REF!</definedName>
    <definedName name="Princ">#REF!</definedName>
    <definedName name="Print_Area_Reset" localSheetId="2">OFFSET('0 Quick Check'!Full_Print,0,0,'0 Quick Check'!Last_Row)</definedName>
    <definedName name="Print_Area_Reset" localSheetId="6">OFFSET('4 Perennial Crops'!Full_Print,0,0,'4 Perennial Crops'!Last_Row)</definedName>
    <definedName name="Print_Area_Reset" localSheetId="7">OFFSET('5 Livestock'!Full_Print,0,0,'5 Livestock'!Last_Row)</definedName>
    <definedName name="Print_Area_Reset" localSheetId="1">OFFSET('List of dropdown'!Full_Print,0,0,'List of dropdown'!Last_Row)</definedName>
    <definedName name="Print_Area_Reset">OFFSET(Full_Print,0,0,Last_Row)</definedName>
    <definedName name="Sched_Pay" localSheetId="2">#REF!</definedName>
    <definedName name="Sched_Pay" localSheetId="6">#REF!</definedName>
    <definedName name="Sched_Pay" localSheetId="7">#REF!</definedName>
    <definedName name="Sched_Pay" localSheetId="1">#REF!</definedName>
    <definedName name="Sched_Pay">#REF!</definedName>
    <definedName name="Scheduled_Extra_Payments" localSheetId="2">#REF!</definedName>
    <definedName name="Scheduled_Extra_Payments" localSheetId="6">#REF!</definedName>
    <definedName name="Scheduled_Extra_Payments" localSheetId="7">#REF!</definedName>
    <definedName name="Scheduled_Extra_Payments" localSheetId="1">#REF!</definedName>
    <definedName name="Scheduled_Extra_Payments">#REF!</definedName>
    <definedName name="Scheduled_Interest_Rate" localSheetId="2">#REF!</definedName>
    <definedName name="Scheduled_Interest_Rate" localSheetId="6">#REF!</definedName>
    <definedName name="Scheduled_Interest_Rate" localSheetId="7">#REF!</definedName>
    <definedName name="Scheduled_Interest_Rate" localSheetId="1">#REF!</definedName>
    <definedName name="Scheduled_Interest_Rate">#REF!</definedName>
    <definedName name="Scheduled_Monthly_Payment" localSheetId="2">#REF!</definedName>
    <definedName name="Scheduled_Monthly_Payment" localSheetId="6">#REF!</definedName>
    <definedName name="Scheduled_Monthly_Payment" localSheetId="7">#REF!</definedName>
    <definedName name="Scheduled_Monthly_Payment" localSheetId="1">#REF!</definedName>
    <definedName name="Scheduled_Monthly_Payment">#REF!</definedName>
    <definedName name="test" localSheetId="2">#REF!</definedName>
    <definedName name="test" localSheetId="6">#REF!</definedName>
    <definedName name="test" localSheetId="7">#REF!</definedName>
    <definedName name="test" localSheetId="1">#REF!</definedName>
    <definedName name="test">#REF!</definedName>
    <definedName name="Total_Interest" localSheetId="2">#REF!</definedName>
    <definedName name="Total_Interest" localSheetId="6">#REF!</definedName>
    <definedName name="Total_Interest" localSheetId="7">#REF!</definedName>
    <definedName name="Total_Interest" localSheetId="1">#REF!</definedName>
    <definedName name="Total_Interest">#REF!</definedName>
    <definedName name="Total_Pay" localSheetId="2">#REF!</definedName>
    <definedName name="Total_Pay" localSheetId="6">#REF!</definedName>
    <definedName name="Total_Pay" localSheetId="7">#REF!</definedName>
    <definedName name="Total_Pay" localSheetId="1">#REF!</definedName>
    <definedName name="Total_Pay">#REF!</definedName>
    <definedName name="Total_Payment" localSheetId="2">Scheduled_Payment+Extra_Payment</definedName>
    <definedName name="Total_Payment" localSheetId="6">Scheduled_Payment+Extra_Payment</definedName>
    <definedName name="Total_Payment" localSheetId="7">Scheduled_Payment+Extra_Payment</definedName>
    <definedName name="Total_Payment" localSheetId="1">Scheduled_Payment+Extra_Payment</definedName>
    <definedName name="Total_Payment">Scheduled_Payment+Extra_Payment</definedName>
    <definedName name="Values_Entered" localSheetId="2">IF('0 Quick Check'!Loan_Amount*'0 Quick Check'!Interest_Rate*'0 Quick Check'!Loan_Years*'0 Quick Check'!Loan_Start&gt;0,1,0)</definedName>
    <definedName name="Values_Entered" localSheetId="6">IF('4 Perennial Crops'!Loan_Amount*'4 Perennial Crops'!Interest_Rate*'4 Perennial Crops'!Loan_Years*'4 Perennial Crops'!Loan_Start&gt;0,1,0)</definedName>
    <definedName name="Values_Entered" localSheetId="7">IF('5 Livestock'!Loan_Amount*'5 Livestock'!Interest_Rate*'5 Livestock'!Loan_Years*'5 Livestock'!Loan_Start&gt;0,1,0)</definedName>
    <definedName name="Values_Entered" localSheetId="1">IF('List of dropdown'!Loan_Amount*'List of dropdown'!Interest_Rate*'List of dropdown'!Loan_Years*'List of dropdown'!Loan_Start&gt;0,1,0)</definedName>
    <definedName name="Values_Entered">IF(Loan_Amount*Interest_Rate*Loan_Years*Loan_Start&gt;0,1,0)</definedName>
  </definedNames>
  <calcPr calcId="162913"/>
</workbook>
</file>

<file path=xl/calcChain.xml><?xml version="1.0" encoding="utf-8"?>
<calcChain xmlns="http://schemas.openxmlformats.org/spreadsheetml/2006/main">
  <c r="D30" i="59" l="1"/>
  <c r="D32" i="59" s="1"/>
  <c r="B33" i="59" s="1"/>
  <c r="D17" i="59"/>
  <c r="I14" i="59"/>
  <c r="H14" i="59"/>
  <c r="G14" i="59"/>
  <c r="I15" i="41" l="1"/>
  <c r="J15" i="41"/>
  <c r="O46" i="42" l="1"/>
  <c r="O53" i="42"/>
  <c r="O52" i="42"/>
  <c r="O51" i="42"/>
  <c r="O50" i="42"/>
  <c r="O49" i="42"/>
  <c r="O48" i="42"/>
  <c r="O47" i="42"/>
  <c r="O37" i="42"/>
  <c r="O38" i="42"/>
  <c r="O41" i="42"/>
  <c r="O44" i="42"/>
  <c r="O45" i="42"/>
  <c r="O43" i="42"/>
  <c r="O42" i="42"/>
  <c r="O40" i="42"/>
  <c r="O39" i="42"/>
  <c r="O36" i="42"/>
  <c r="O35" i="42"/>
  <c r="O24" i="42" l="1"/>
  <c r="G11" i="3"/>
  <c r="I14" i="60"/>
  <c r="I15" i="60" s="1"/>
  <c r="B14" i="60"/>
  <c r="G13" i="60"/>
  <c r="G12" i="60"/>
  <c r="G11" i="60"/>
  <c r="G10" i="60"/>
  <c r="G9" i="60"/>
  <c r="G8" i="60"/>
  <c r="G7" i="60"/>
  <c r="G14" i="60" s="1"/>
  <c r="G15" i="60" l="1"/>
  <c r="I17" i="41"/>
  <c r="C6" i="53"/>
  <c r="C11" i="41" s="1"/>
  <c r="E7" i="6" l="1"/>
  <c r="E7" i="52"/>
  <c r="G18" i="3" l="1"/>
  <c r="G19" i="3"/>
  <c r="G20" i="3"/>
  <c r="G21" i="3"/>
  <c r="G22" i="3"/>
  <c r="G23" i="3"/>
  <c r="G24" i="3"/>
  <c r="G25" i="3"/>
  <c r="G26" i="3"/>
  <c r="G27" i="3"/>
  <c r="G28" i="3"/>
  <c r="G29" i="3"/>
  <c r="G30" i="3"/>
  <c r="G31" i="3"/>
  <c r="G32" i="3"/>
  <c r="G33" i="3"/>
  <c r="G34" i="3"/>
  <c r="G35" i="3"/>
  <c r="G36" i="3"/>
  <c r="G12" i="3"/>
  <c r="G13" i="3"/>
  <c r="G14" i="3"/>
  <c r="G15" i="3"/>
  <c r="G16" i="3"/>
  <c r="G17" i="3"/>
  <c r="D10" i="3"/>
  <c r="C6" i="6" l="1"/>
  <c r="C6" i="52"/>
  <c r="B19" i="58"/>
  <c r="J16" i="1" s="1"/>
  <c r="B10" i="58"/>
  <c r="J15" i="1" s="1"/>
  <c r="I22" i="1" l="1"/>
  <c r="H63" i="40"/>
  <c r="H62" i="40"/>
  <c r="H61" i="40"/>
  <c r="D62" i="40"/>
  <c r="D61" i="40"/>
  <c r="C7" i="41"/>
  <c r="F28" i="1"/>
  <c r="I28" i="1"/>
  <c r="E29" i="1"/>
  <c r="F22" i="1"/>
  <c r="G25" i="52" l="1"/>
  <c r="N15" i="56" l="1"/>
  <c r="M15" i="56"/>
  <c r="L15" i="56"/>
  <c r="K15" i="56"/>
  <c r="J15" i="56"/>
  <c r="I15" i="56"/>
  <c r="H15" i="56"/>
  <c r="G15" i="56"/>
  <c r="F15" i="56"/>
  <c r="E15" i="56"/>
  <c r="D15" i="56"/>
  <c r="C15" i="56"/>
  <c r="O14" i="56"/>
  <c r="O13" i="56"/>
  <c r="O12" i="56"/>
  <c r="O11" i="56"/>
  <c r="O10" i="56"/>
  <c r="O9" i="56"/>
  <c r="O8" i="56"/>
  <c r="M4" i="56"/>
  <c r="O14" i="42"/>
  <c r="H17" i="41" s="1"/>
  <c r="H15" i="41"/>
  <c r="H16" i="41"/>
  <c r="I33" i="1"/>
  <c r="N27" i="54"/>
  <c r="N28" i="54"/>
  <c r="N29" i="54"/>
  <c r="N30" i="54"/>
  <c r="N31" i="54"/>
  <c r="N32" i="54"/>
  <c r="N33" i="54"/>
  <c r="N34" i="54"/>
  <c r="N35" i="54"/>
  <c r="N36" i="54"/>
  <c r="N37" i="54"/>
  <c r="N38" i="54"/>
  <c r="N39" i="54"/>
  <c r="N41" i="54"/>
  <c r="N42" i="54"/>
  <c r="N43" i="54"/>
  <c r="N44" i="54"/>
  <c r="N45" i="54"/>
  <c r="N26" i="54"/>
  <c r="N17" i="54"/>
  <c r="N18" i="54"/>
  <c r="N19" i="54"/>
  <c r="N20" i="54"/>
  <c r="N22" i="54"/>
  <c r="N23" i="54"/>
  <c r="N24" i="54"/>
  <c r="N16" i="54"/>
  <c r="N7" i="54"/>
  <c r="N8" i="54"/>
  <c r="N9" i="54"/>
  <c r="N10" i="54"/>
  <c r="N12" i="54"/>
  <c r="N13" i="54"/>
  <c r="N14" i="54"/>
  <c r="N6" i="54"/>
  <c r="A27" i="54"/>
  <c r="A28" i="54"/>
  <c r="A29" i="54"/>
  <c r="A30" i="54"/>
  <c r="A31" i="54"/>
  <c r="A32" i="54"/>
  <c r="A33" i="54"/>
  <c r="A34" i="54"/>
  <c r="A35" i="54"/>
  <c r="A36" i="54"/>
  <c r="A37" i="54"/>
  <c r="A38" i="54"/>
  <c r="A39" i="54"/>
  <c r="A40" i="54"/>
  <c r="A41" i="54"/>
  <c r="A42" i="54"/>
  <c r="A43" i="54"/>
  <c r="A44" i="54"/>
  <c r="A45" i="54"/>
  <c r="A26" i="54"/>
  <c r="A24" i="54"/>
  <c r="A17" i="54"/>
  <c r="A18" i="54"/>
  <c r="A19" i="54"/>
  <c r="A20" i="54"/>
  <c r="A21" i="54"/>
  <c r="A22" i="54"/>
  <c r="A23" i="54"/>
  <c r="A16" i="54"/>
  <c r="A10" i="54"/>
  <c r="A14" i="54"/>
  <c r="A11" i="54"/>
  <c r="A12" i="54"/>
  <c r="A13" i="54"/>
  <c r="A7" i="54"/>
  <c r="A8" i="54"/>
  <c r="A9" i="54"/>
  <c r="A6" i="54"/>
  <c r="O15" i="56" l="1"/>
  <c r="E12" i="40" s="1"/>
  <c r="F16" i="40"/>
  <c r="J16" i="41" l="1"/>
  <c r="F19" i="40"/>
  <c r="F20" i="40"/>
  <c r="I16" i="41"/>
  <c r="D16" i="41"/>
  <c r="E16" i="41"/>
  <c r="F16" i="41"/>
  <c r="G16" i="41"/>
  <c r="K16" i="41"/>
  <c r="L16" i="41"/>
  <c r="M16" i="41"/>
  <c r="N16" i="41"/>
  <c r="O16" i="41"/>
  <c r="P16" i="41"/>
  <c r="Q16" i="41"/>
  <c r="C16" i="41"/>
  <c r="F7" i="41"/>
  <c r="G7" i="41"/>
  <c r="H7" i="41"/>
  <c r="I7" i="41"/>
  <c r="J7" i="41"/>
  <c r="K7" i="41"/>
  <c r="L7" i="41"/>
  <c r="M7" i="41"/>
  <c r="N7" i="41"/>
  <c r="O7" i="41"/>
  <c r="P7" i="41"/>
  <c r="E7" i="41"/>
  <c r="D7" i="41"/>
  <c r="Q15" i="41"/>
  <c r="P15" i="41"/>
  <c r="L15" i="41"/>
  <c r="M15" i="41"/>
  <c r="N15" i="41"/>
  <c r="O15" i="41"/>
  <c r="D15" i="41"/>
  <c r="E15" i="41"/>
  <c r="F15" i="41"/>
  <c r="G15" i="41"/>
  <c r="K15" i="41"/>
  <c r="C15" i="41"/>
  <c r="O15" i="42"/>
  <c r="O19" i="42"/>
  <c r="L17" i="41" s="1"/>
  <c r="O20" i="42"/>
  <c r="M17" i="41" s="1"/>
  <c r="O21" i="42"/>
  <c r="N17" i="41" s="1"/>
  <c r="O22" i="42"/>
  <c r="O17" i="41" s="1"/>
  <c r="O23" i="42"/>
  <c r="P17" i="41" s="1"/>
  <c r="N25" i="42"/>
  <c r="C25" i="42"/>
  <c r="D25" i="42"/>
  <c r="E25" i="42"/>
  <c r="F25" i="42"/>
  <c r="G25" i="42"/>
  <c r="H25" i="42"/>
  <c r="I25" i="42"/>
  <c r="J25" i="42"/>
  <c r="K25" i="42"/>
  <c r="L25" i="42"/>
  <c r="M25" i="42"/>
  <c r="D16" i="42"/>
  <c r="E16" i="42"/>
  <c r="F16" i="42"/>
  <c r="G16" i="42"/>
  <c r="H16" i="42"/>
  <c r="I16" i="42"/>
  <c r="J16" i="42"/>
  <c r="K16" i="42"/>
  <c r="L16" i="42"/>
  <c r="M16" i="42"/>
  <c r="N16" i="42"/>
  <c r="C16" i="42"/>
  <c r="K17" i="41" l="1"/>
  <c r="D6" i="52"/>
  <c r="D6" i="6"/>
  <c r="G11" i="6" l="1"/>
  <c r="G12" i="6"/>
  <c r="G13" i="6"/>
  <c r="G14" i="6"/>
  <c r="G10" i="6"/>
  <c r="G11" i="52" l="1"/>
  <c r="G12" i="52"/>
  <c r="G13" i="52"/>
  <c r="G14" i="52"/>
  <c r="G10" i="52"/>
  <c r="I35" i="1" l="1"/>
  <c r="F58" i="40"/>
  <c r="E58" i="40"/>
  <c r="G52" i="53" l="1"/>
  <c r="G51" i="53"/>
  <c r="G50" i="53"/>
  <c r="G49" i="53"/>
  <c r="G48" i="53"/>
  <c r="G44" i="52"/>
  <c r="G45" i="52"/>
  <c r="G43" i="52"/>
  <c r="G42" i="52"/>
  <c r="G41" i="52"/>
  <c r="G42" i="6"/>
  <c r="G43" i="6"/>
  <c r="G41" i="6"/>
  <c r="G40" i="6"/>
  <c r="G39" i="6"/>
  <c r="H64" i="40"/>
  <c r="G53" i="53" l="1"/>
  <c r="G46" i="52"/>
  <c r="G44" i="6"/>
  <c r="O32" i="42" s="1"/>
  <c r="F12" i="40"/>
  <c r="F6" i="53"/>
  <c r="C4" i="41" l="1"/>
  <c r="G74" i="53" l="1"/>
  <c r="G75" i="53"/>
  <c r="G76" i="53"/>
  <c r="G77" i="53"/>
  <c r="G78" i="53"/>
  <c r="L11" i="41"/>
  <c r="D42" i="53"/>
  <c r="D43" i="53"/>
  <c r="D44" i="53"/>
  <c r="D41" i="53"/>
  <c r="D63" i="53"/>
  <c r="D64" i="53"/>
  <c r="D65" i="53"/>
  <c r="D66" i="53"/>
  <c r="D62" i="53"/>
  <c r="D74" i="53"/>
  <c r="D75" i="53"/>
  <c r="D76" i="53"/>
  <c r="D77" i="53"/>
  <c r="D78" i="53"/>
  <c r="D79" i="53"/>
  <c r="G57" i="53"/>
  <c r="G51" i="52"/>
  <c r="G49" i="6"/>
  <c r="G57" i="6"/>
  <c r="G56" i="6"/>
  <c r="G55" i="6"/>
  <c r="G54" i="6"/>
  <c r="G53" i="6"/>
  <c r="G59" i="52"/>
  <c r="G58" i="52"/>
  <c r="G57" i="52"/>
  <c r="G56" i="52"/>
  <c r="G55" i="52"/>
  <c r="G66" i="53"/>
  <c r="G65" i="53"/>
  <c r="G64" i="53"/>
  <c r="G63" i="53"/>
  <c r="G62" i="53"/>
  <c r="G59" i="53"/>
  <c r="G33" i="53"/>
  <c r="G34" i="53"/>
  <c r="G35" i="53"/>
  <c r="G36" i="53"/>
  <c r="G37" i="53"/>
  <c r="G38" i="53"/>
  <c r="G17" i="52"/>
  <c r="G27" i="53"/>
  <c r="G28" i="53"/>
  <c r="G29" i="53"/>
  <c r="G26" i="53"/>
  <c r="G11" i="53"/>
  <c r="G12" i="53"/>
  <c r="G13" i="53"/>
  <c r="G14" i="53"/>
  <c r="G15" i="53"/>
  <c r="G16" i="53"/>
  <c r="G17" i="53"/>
  <c r="G18" i="53"/>
  <c r="G19" i="53"/>
  <c r="G20" i="53"/>
  <c r="G21" i="53"/>
  <c r="G22" i="53"/>
  <c r="G23" i="53"/>
  <c r="G25" i="53"/>
  <c r="G18" i="6"/>
  <c r="G17" i="6"/>
  <c r="G16" i="6"/>
  <c r="G16" i="52"/>
  <c r="G18" i="52"/>
  <c r="G79" i="53"/>
  <c r="G73" i="53"/>
  <c r="D73" i="53"/>
  <c r="G70" i="53"/>
  <c r="G69" i="53"/>
  <c r="G58" i="53"/>
  <c r="G56" i="53"/>
  <c r="G55" i="53"/>
  <c r="G44" i="53"/>
  <c r="G43" i="53"/>
  <c r="G42" i="53"/>
  <c r="G41" i="53"/>
  <c r="G32" i="53"/>
  <c r="G10" i="53"/>
  <c r="D11" i="41" s="1"/>
  <c r="F4" i="53"/>
  <c r="G24" i="52"/>
  <c r="G23" i="52"/>
  <c r="G22" i="52"/>
  <c r="G26" i="52" s="1"/>
  <c r="G70" i="52"/>
  <c r="G69" i="52"/>
  <c r="G68" i="52"/>
  <c r="G67" i="52"/>
  <c r="G66" i="52"/>
  <c r="G63" i="52"/>
  <c r="G62" i="52"/>
  <c r="G52" i="52"/>
  <c r="G50" i="52"/>
  <c r="G49" i="52"/>
  <c r="G48" i="52"/>
  <c r="L10" i="41"/>
  <c r="G37" i="52"/>
  <c r="G36" i="52"/>
  <c r="G35" i="52"/>
  <c r="G34" i="52"/>
  <c r="G31" i="52"/>
  <c r="G30" i="52"/>
  <c r="G29" i="52"/>
  <c r="G28" i="52"/>
  <c r="C10" i="41"/>
  <c r="F4" i="52"/>
  <c r="G60" i="53" l="1"/>
  <c r="G67" i="53"/>
  <c r="N11" i="41" s="1"/>
  <c r="E11" i="41"/>
  <c r="E11" i="40" s="1"/>
  <c r="D10" i="41"/>
  <c r="E8" i="40" s="1"/>
  <c r="G71" i="52"/>
  <c r="G60" i="52"/>
  <c r="N10" i="41" s="1"/>
  <c r="E10" i="40"/>
  <c r="G30" i="53"/>
  <c r="F11" i="41" s="1"/>
  <c r="G39" i="53"/>
  <c r="H11" i="41" s="1"/>
  <c r="H12" i="41" s="1"/>
  <c r="G53" i="52"/>
  <c r="M10" i="41" s="1"/>
  <c r="G38" i="52"/>
  <c r="K10" i="41" s="1"/>
  <c r="G19" i="52"/>
  <c r="F10" i="41" s="1"/>
  <c r="E10" i="41"/>
  <c r="E9" i="40" s="1"/>
  <c r="E9" i="41"/>
  <c r="G58" i="6"/>
  <c r="G80" i="53"/>
  <c r="G71" i="53"/>
  <c r="O11" i="41" s="1"/>
  <c r="G45" i="53"/>
  <c r="J11" i="41" s="1"/>
  <c r="J12" i="41" s="1"/>
  <c r="G64" i="52"/>
  <c r="O10" i="41" s="1"/>
  <c r="G32" i="52"/>
  <c r="G61" i="6"/>
  <c r="G26" i="6"/>
  <c r="N9" i="41" l="1"/>
  <c r="N12" i="41" s="1"/>
  <c r="O34" i="42"/>
  <c r="P10" i="41"/>
  <c r="E12" i="41"/>
  <c r="G82" i="53"/>
  <c r="Q11" i="41" s="1"/>
  <c r="E7" i="40"/>
  <c r="G10" i="41"/>
  <c r="P11" i="41"/>
  <c r="I10" i="41"/>
  <c r="G73" i="52" l="1"/>
  <c r="G75" i="52" s="1"/>
  <c r="G84" i="53"/>
  <c r="R11" i="41" s="1"/>
  <c r="F63" i="40" s="1"/>
  <c r="D9" i="41"/>
  <c r="D12" i="41" s="1"/>
  <c r="G19" i="6"/>
  <c r="F9" i="41" s="1"/>
  <c r="F12" i="41" s="1"/>
  <c r="C9" i="41"/>
  <c r="F64" i="40" s="1"/>
  <c r="Q10" i="41" l="1"/>
  <c r="E6" i="40"/>
  <c r="E16" i="40" s="1"/>
  <c r="G59" i="40" s="1"/>
  <c r="R10" i="41"/>
  <c r="F62" i="40" s="1"/>
  <c r="O9" i="42"/>
  <c r="C17" i="41" s="1"/>
  <c r="M4" i="42"/>
  <c r="O13" i="42"/>
  <c r="G17" i="41" s="1"/>
  <c r="O12" i="42"/>
  <c r="O11" i="42"/>
  <c r="O10" i="42"/>
  <c r="D17" i="41" s="1"/>
  <c r="H7" i="40" l="1"/>
  <c r="H11" i="40"/>
  <c r="H8" i="40"/>
  <c r="H12" i="40"/>
  <c r="H9" i="40"/>
  <c r="H6" i="40"/>
  <c r="H10" i="40"/>
  <c r="F17" i="41"/>
  <c r="O25" i="42"/>
  <c r="E17" i="41"/>
  <c r="Q17" i="41"/>
  <c r="O16" i="42"/>
  <c r="E19" i="40" s="1"/>
  <c r="H16" i="40" l="1"/>
  <c r="F10" i="40"/>
  <c r="G65" i="6"/>
  <c r="G66" i="6"/>
  <c r="G67" i="6"/>
  <c r="G68" i="6"/>
  <c r="G64" i="6"/>
  <c r="G69" i="6" l="1"/>
  <c r="P9" i="41" l="1"/>
  <c r="P12" i="41" s="1"/>
  <c r="H58" i="40" l="1"/>
  <c r="F22" i="40"/>
  <c r="F21" i="40"/>
  <c r="F8" i="40"/>
  <c r="F7" i="40"/>
  <c r="F9" i="40"/>
  <c r="F11" i="40"/>
  <c r="F6" i="40"/>
  <c r="G4" i="40"/>
  <c r="Q7" i="41" l="1"/>
  <c r="R7" i="41" s="1"/>
  <c r="F4" i="6" l="1"/>
  <c r="G60" i="6"/>
  <c r="G50" i="6"/>
  <c r="G48" i="6"/>
  <c r="G47" i="6"/>
  <c r="G46" i="6"/>
  <c r="G35" i="6"/>
  <c r="G34" i="6"/>
  <c r="G33" i="6"/>
  <c r="G32" i="6"/>
  <c r="G29" i="6"/>
  <c r="G28" i="6"/>
  <c r="G27" i="6"/>
  <c r="G23" i="6"/>
  <c r="G22" i="6"/>
  <c r="G51" i="6" l="1"/>
  <c r="G30" i="6"/>
  <c r="G36" i="6"/>
  <c r="G24" i="6"/>
  <c r="G62" i="6"/>
  <c r="G9" i="41" l="1"/>
  <c r="G12" i="41" s="1"/>
  <c r="O29" i="42"/>
  <c r="I9" i="41"/>
  <c r="I12" i="41" s="1"/>
  <c r="O30" i="42"/>
  <c r="M9" i="41"/>
  <c r="M12" i="41" s="1"/>
  <c r="O33" i="42"/>
  <c r="K9" i="41"/>
  <c r="K12" i="41" s="1"/>
  <c r="O31" i="42"/>
  <c r="G71" i="6"/>
  <c r="Q9" i="41" s="1"/>
  <c r="Q12" i="41" s="1"/>
  <c r="L9" i="41"/>
  <c r="L12" i="41" s="1"/>
  <c r="O9" i="41"/>
  <c r="O28" i="42" l="1"/>
  <c r="O54" i="42" s="1"/>
  <c r="O12" i="41"/>
  <c r="G73" i="6"/>
  <c r="R9" i="41" s="1"/>
  <c r="F61" i="40" s="1"/>
  <c r="R12" i="41" l="1"/>
  <c r="S11" i="41" s="1"/>
  <c r="G10" i="3"/>
  <c r="C10" i="3"/>
  <c r="F38" i="3"/>
  <c r="F4" i="3"/>
  <c r="G38" i="3" l="1"/>
  <c r="E20" i="40" s="1"/>
  <c r="S9" i="41"/>
  <c r="S10" i="41"/>
  <c r="J17" i="41" l="1"/>
  <c r="S12" i="41"/>
  <c r="G38" i="1" l="1"/>
  <c r="F38" i="1"/>
  <c r="E38" i="1"/>
  <c r="I37" i="1"/>
  <c r="G37" i="1"/>
  <c r="I36" i="1"/>
  <c r="G36" i="1"/>
  <c r="G35" i="1"/>
  <c r="I34" i="1"/>
  <c r="G34" i="1"/>
  <c r="G33" i="1"/>
  <c r="F29" i="1"/>
  <c r="I29" i="1"/>
  <c r="I27" i="1"/>
  <c r="F27" i="1"/>
  <c r="I26" i="1"/>
  <c r="F26" i="1"/>
  <c r="I25" i="1"/>
  <c r="F25" i="1"/>
  <c r="I24" i="1"/>
  <c r="F24" i="1"/>
  <c r="I23" i="1"/>
  <c r="F23" i="1"/>
  <c r="I38" i="1" l="1"/>
  <c r="J64" i="40"/>
  <c r="D65" i="40" s="1"/>
  <c r="E21" i="40"/>
  <c r="E22" i="40" s="1"/>
  <c r="H20" i="40" l="1"/>
  <c r="H21" i="40"/>
  <c r="G58" i="40"/>
  <c r="H19" i="40"/>
  <c r="H22" i="40" l="1"/>
</calcChain>
</file>

<file path=xl/sharedStrings.xml><?xml version="1.0" encoding="utf-8"?>
<sst xmlns="http://schemas.openxmlformats.org/spreadsheetml/2006/main" count="719" uniqueCount="408">
  <si>
    <t>Name of the farm</t>
  </si>
  <si>
    <t>Division</t>
  </si>
  <si>
    <t>District</t>
  </si>
  <si>
    <t>Currency used for calculation</t>
  </si>
  <si>
    <t>Conversion factor to 1 ha :</t>
  </si>
  <si>
    <t>+ Land owned</t>
  </si>
  <si>
    <t>=</t>
  </si>
  <si>
    <t>ha</t>
  </si>
  <si>
    <t>Total</t>
  </si>
  <si>
    <t>Land classification</t>
  </si>
  <si>
    <t>Area</t>
  </si>
  <si>
    <t>rain fed</t>
  </si>
  <si>
    <t>Perennials (with &amp; without option of intercropping)</t>
  </si>
  <si>
    <t>Total agricultural / horticultural land</t>
  </si>
  <si>
    <t>Farm code</t>
  </si>
  <si>
    <t>Interviewer</t>
  </si>
  <si>
    <t>Village</t>
  </si>
  <si>
    <t>irrigated</t>
  </si>
  <si>
    <t>Date</t>
  </si>
  <si>
    <t>Country</t>
  </si>
  <si>
    <t>Region</t>
  </si>
  <si>
    <t>Area measurement unit</t>
  </si>
  <si>
    <t>Age</t>
  </si>
  <si>
    <t>Month of taking credit</t>
  </si>
  <si>
    <t>Year of taking credit</t>
  </si>
  <si>
    <t>Annual interest rate</t>
  </si>
  <si>
    <t>TOTAL CREDIT</t>
  </si>
  <si>
    <t>Total area</t>
  </si>
  <si>
    <t>Greenhouses</t>
  </si>
  <si>
    <t>Ox cart</t>
  </si>
  <si>
    <t>Plough</t>
  </si>
  <si>
    <t>Sowing machine</t>
  </si>
  <si>
    <t>Fertilizer distributor</t>
  </si>
  <si>
    <t>Sprayer</t>
  </si>
  <si>
    <t>Storage / warehouse</t>
  </si>
  <si>
    <t>Well / borehole</t>
  </si>
  <si>
    <t>Cultivator / tiller</t>
  </si>
  <si>
    <t>Grass cutter</t>
  </si>
  <si>
    <t>Baler</t>
  </si>
  <si>
    <t>Cereal harvester</t>
  </si>
  <si>
    <t>Water pump</t>
  </si>
  <si>
    <t>PV generator</t>
  </si>
  <si>
    <t>years</t>
  </si>
  <si>
    <t>Please select</t>
  </si>
  <si>
    <t>Irrigation material</t>
  </si>
  <si>
    <t>Weight measurement unit</t>
  </si>
  <si>
    <t>Conversion factor to 1 kg :</t>
  </si>
  <si>
    <t>Unit</t>
  </si>
  <si>
    <t>Unit Price</t>
  </si>
  <si>
    <t>Value</t>
  </si>
  <si>
    <t>GROSS PRODUCT</t>
  </si>
  <si>
    <t>Seeds</t>
  </si>
  <si>
    <t>kg</t>
  </si>
  <si>
    <t>Sub-Total</t>
  </si>
  <si>
    <t>Manure &amp; Fertiliser</t>
  </si>
  <si>
    <t>Manure</t>
  </si>
  <si>
    <t>N</t>
  </si>
  <si>
    <t>P</t>
  </si>
  <si>
    <t>K</t>
  </si>
  <si>
    <t>Herbicides</t>
  </si>
  <si>
    <t>Insecticides</t>
  </si>
  <si>
    <t>Fungicides</t>
  </si>
  <si>
    <t>Others</t>
  </si>
  <si>
    <t>Irrigation</t>
  </si>
  <si>
    <t>Other costs</t>
  </si>
  <si>
    <t>Post-harvest operations</t>
  </si>
  <si>
    <t>Packaging materials</t>
  </si>
  <si>
    <t>TOTAL VARIABLE COSTS</t>
  </si>
  <si>
    <t>Quantity</t>
  </si>
  <si>
    <t>Local seeds</t>
  </si>
  <si>
    <t>Certified seeds</t>
  </si>
  <si>
    <t>Sales</t>
  </si>
  <si>
    <t>Plant Protection</t>
  </si>
  <si>
    <t>kg or litres</t>
  </si>
  <si>
    <t>Ploughing / tillage</t>
  </si>
  <si>
    <t>Fuel / energie</t>
  </si>
  <si>
    <t>Water fees</t>
  </si>
  <si>
    <t>Processing</t>
  </si>
  <si>
    <t>Marketing</t>
  </si>
  <si>
    <t>head</t>
  </si>
  <si>
    <t>litres</t>
  </si>
  <si>
    <t>Composed concentrates</t>
  </si>
  <si>
    <t>Husks</t>
  </si>
  <si>
    <t>Sunflower oil cakes</t>
  </si>
  <si>
    <t>Grains</t>
  </si>
  <si>
    <t>Milk powder</t>
  </si>
  <si>
    <t>%</t>
  </si>
  <si>
    <t>Local Seedlings</t>
  </si>
  <si>
    <t>Nursery Seedlings</t>
  </si>
  <si>
    <t>Other establishment cost (juvenile phase)</t>
  </si>
  <si>
    <t>+</t>
  </si>
  <si>
    <t>-</t>
  </si>
  <si>
    <t>GROSS FARM PROFIT</t>
  </si>
  <si>
    <t>Insurance costs</t>
  </si>
  <si>
    <t>Land tax</t>
  </si>
  <si>
    <t>Gross value of seasonal crop production</t>
  </si>
  <si>
    <t>Gross value of perennial crop production</t>
  </si>
  <si>
    <t>Other Costs</t>
  </si>
  <si>
    <t>Share of enterprise at total GM</t>
  </si>
  <si>
    <t>Veterinary Services</t>
  </si>
  <si>
    <t>Labour</t>
  </si>
  <si>
    <t>Seeds / Seedlings / Establishment</t>
  </si>
  <si>
    <t>Manure / Fertiliser</t>
  </si>
  <si>
    <t>Traction / Mechanisation</t>
  </si>
  <si>
    <t>per farm enterprise</t>
  </si>
  <si>
    <t>Traction and Mechanisation (own equipment and hired services)</t>
  </si>
  <si>
    <t>Other variable costs</t>
  </si>
  <si>
    <t>Month</t>
  </si>
  <si>
    <t>January</t>
  </si>
  <si>
    <t>February</t>
  </si>
  <si>
    <t>March</t>
  </si>
  <si>
    <t>April</t>
  </si>
  <si>
    <t>May</t>
  </si>
  <si>
    <t>June</t>
  </si>
  <si>
    <t>July</t>
  </si>
  <si>
    <t>August</t>
  </si>
  <si>
    <t>September</t>
  </si>
  <si>
    <t>October</t>
  </si>
  <si>
    <t>November</t>
  </si>
  <si>
    <t>December</t>
  </si>
  <si>
    <t>Social fund contribution</t>
  </si>
  <si>
    <t>Read Me Sheet</t>
  </si>
  <si>
    <t>Introduction</t>
  </si>
  <si>
    <t>Overview</t>
  </si>
  <si>
    <t>This tool comprises the following sheets:</t>
  </si>
  <si>
    <t>Tips &amp; Tricks</t>
  </si>
  <si>
    <t>About</t>
  </si>
  <si>
    <t>Bank name</t>
  </si>
  <si>
    <t>Loan amount</t>
  </si>
  <si>
    <t>Crop types:</t>
  </si>
  <si>
    <t>Area:</t>
  </si>
  <si>
    <t>Agricultural land used:</t>
  </si>
  <si>
    <t>days</t>
  </si>
  <si>
    <t>Seasonal crops</t>
  </si>
  <si>
    <t>Perennial crops</t>
  </si>
  <si>
    <t>GROSS PROFIT</t>
  </si>
  <si>
    <t>total</t>
  </si>
  <si>
    <t>Seedlings</t>
  </si>
  <si>
    <t>By-products:</t>
  </si>
  <si>
    <t>Livestock type</t>
  </si>
  <si>
    <t>Chickens</t>
  </si>
  <si>
    <t>Milk</t>
  </si>
  <si>
    <t>Eggs</t>
  </si>
  <si>
    <t>Skins</t>
  </si>
  <si>
    <t>Special fodder</t>
  </si>
  <si>
    <t>Regular base fodder</t>
  </si>
  <si>
    <t>Transport</t>
  </si>
  <si>
    <t>Cooling services</t>
  </si>
  <si>
    <t>Fodder &amp; Fodder Concentrates</t>
  </si>
  <si>
    <t>Vaccination</t>
  </si>
  <si>
    <t>Inspections</t>
  </si>
  <si>
    <t>Abattoir services</t>
  </si>
  <si>
    <t>Pasture leasing</t>
  </si>
  <si>
    <t>Infrastructure (maintenance and expansion)</t>
  </si>
  <si>
    <t>Fence repairs</t>
  </si>
  <si>
    <t>Irrigation system repair</t>
  </si>
  <si>
    <t>Fence repair</t>
  </si>
  <si>
    <t>New shed</t>
  </si>
  <si>
    <t>Infrastructure</t>
  </si>
  <si>
    <t>Livestock</t>
  </si>
  <si>
    <t>Water supply</t>
  </si>
  <si>
    <t>Fodder / Fodder Concentrates</t>
  </si>
  <si>
    <t>Gross 
By-product</t>
  </si>
  <si>
    <t xml:space="preserve">Gross value of livestock production: </t>
  </si>
  <si>
    <t xml:space="preserve">Gross value of livestock by-product production: </t>
  </si>
  <si>
    <t>Gross value of seasonal crop by-product production</t>
  </si>
  <si>
    <t>Gross value of perennial crop by-product production</t>
  </si>
  <si>
    <t>Family member</t>
  </si>
  <si>
    <t>Permanent staff</t>
  </si>
  <si>
    <t>Temporary staff</t>
  </si>
  <si>
    <t>months</t>
  </si>
  <si>
    <t>Labour (family, permanent staff and temporary staff)</t>
  </si>
  <si>
    <t>Livestock shed - 20 years</t>
  </si>
  <si>
    <t>Storage / warehouse - 20 years</t>
  </si>
  <si>
    <t>Other building - 20 years</t>
  </si>
  <si>
    <t>Well / borehole - 20 years</t>
  </si>
  <si>
    <t>Ox cart - 7 years</t>
  </si>
  <si>
    <t>Truck / car - 10 years</t>
  </si>
  <si>
    <t>Tractor - 10 years</t>
  </si>
  <si>
    <t>Plough - 7 years</t>
  </si>
  <si>
    <t>Cultivator / tiller - 7 years</t>
  </si>
  <si>
    <t>Sowing machine - 7 years</t>
  </si>
  <si>
    <t>Fertilizer distributor - 7 years</t>
  </si>
  <si>
    <t xml:space="preserve">Sprayer - 7 years </t>
  </si>
  <si>
    <t>Grass cutter  -  7 years</t>
  </si>
  <si>
    <t>Baler - 7 years</t>
  </si>
  <si>
    <t>Cereal harvester - 10 years</t>
  </si>
  <si>
    <t>Irrigation material - 5 years</t>
  </si>
  <si>
    <t>Water pump - 7 years</t>
  </si>
  <si>
    <t>PV generator - 20 years</t>
  </si>
  <si>
    <t>Indicative normal life span:</t>
  </si>
  <si>
    <t>GROSS FARM INCOME</t>
  </si>
  <si>
    <t>Irrigation / Water supply</t>
  </si>
  <si>
    <t>Farm Enterprise</t>
  </si>
  <si>
    <t>Livestock sold:</t>
  </si>
  <si>
    <t>Monthly loan repayment</t>
  </si>
  <si>
    <t>Labour type</t>
  </si>
  <si>
    <t>Number of labour type:</t>
  </si>
  <si>
    <t>1 GENERAL FARM INFORMATION</t>
  </si>
  <si>
    <t>LAND RESOURCES</t>
  </si>
  <si>
    <t>2 EQUIPMENT &amp; ASSETS</t>
  </si>
  <si>
    <t>4 SEASONAL CROP GROSS PROFIT CALCULATION</t>
  </si>
  <si>
    <t>5 PERENNIAL CROP GROSS PROFIT CALCULATION</t>
  </si>
  <si>
    <t>6 LIVESTOCK GROSS PROFIT CALCULATION</t>
  </si>
  <si>
    <t>7 SUMMARY OF GROSS MARGINS</t>
  </si>
  <si>
    <t>1. General Information</t>
  </si>
  <si>
    <t>on the farm identity, location and area</t>
  </si>
  <si>
    <t>2. Equipment &amp; Assets</t>
  </si>
  <si>
    <t>currently available on the farm or considered for future purchase</t>
  </si>
  <si>
    <t>to add current or projected sales of livestock, poultry and by-products and the related variable expenditures</t>
  </si>
  <si>
    <t>to add current or projected sales of perennial crops (e.g. fruit trees) and by-products and the related variable expenditures</t>
  </si>
  <si>
    <t>to add current or projected sales of seasonal crops (e.g. rice, vegetables, fodder) and by-products and the related variable expenditures</t>
  </si>
  <si>
    <t>No Entry! Summary calculation on gross profitability of the farm enterprise</t>
  </si>
  <si>
    <t>Seasonal crop land</t>
  </si>
  <si>
    <t>Pastures (grazing land)</t>
  </si>
  <si>
    <t>Fallow land</t>
  </si>
  <si>
    <t>Variable Costs</t>
  </si>
  <si>
    <t>4 COSTS (FIXED and VARIABLE)</t>
  </si>
  <si>
    <t>TOTAL FIXED COSTS per month</t>
  </si>
  <si>
    <t xml:space="preserve">General fuel &amp; lubricants </t>
  </si>
  <si>
    <t>Water, electricity, gas supply</t>
  </si>
  <si>
    <t xml:space="preserve">Regular transport fees </t>
  </si>
  <si>
    <t>Other fixed costs</t>
  </si>
  <si>
    <t>Fixed and Variable Costs</t>
  </si>
  <si>
    <t>Total fixed costs</t>
  </si>
  <si>
    <t>Maintenance &amp; repair</t>
  </si>
  <si>
    <t>8 FARM INCOME STATEMENT</t>
  </si>
  <si>
    <t>CREDIT AND FINANCING (simplified calculator, to be confirmed with loan provider)</t>
  </si>
  <si>
    <t>OR</t>
  </si>
  <si>
    <t>Enter manually:</t>
  </si>
  <si>
    <t>Credit period (years)</t>
  </si>
  <si>
    <r>
      <rPr>
        <b/>
        <sz val="11"/>
        <color theme="1"/>
        <rFont val="Arial"/>
        <family val="2"/>
      </rPr>
      <t xml:space="preserve">Note: </t>
    </r>
    <r>
      <rPr>
        <sz val="11"/>
        <color theme="1"/>
        <rFont val="Arial"/>
        <family val="2"/>
      </rPr>
      <t>the calculator value will take precedence to the manual value. Ensure calculator value is 0 in order to use manual value.</t>
    </r>
  </si>
  <si>
    <t>Regular staff salary costs</t>
  </si>
  <si>
    <t>Dairy cows</t>
  </si>
  <si>
    <t>Heifers</t>
  </si>
  <si>
    <t>Adult steers</t>
  </si>
  <si>
    <t>Juvenile steers</t>
  </si>
  <si>
    <t>Calfs</t>
  </si>
  <si>
    <t>Sheep does</t>
  </si>
  <si>
    <t>Sheep bucks</t>
  </si>
  <si>
    <t>Sheep kids</t>
  </si>
  <si>
    <t>Goat does</t>
  </si>
  <si>
    <t>Goat bucks</t>
  </si>
  <si>
    <t>Goat kids</t>
  </si>
  <si>
    <t>DESIGN – Farm Analysis Tool</t>
  </si>
  <si>
    <r>
      <t xml:space="preserve">Normal </t>
    </r>
    <r>
      <rPr>
        <b/>
        <sz val="11"/>
        <rFont val="Arial"/>
        <family val="2"/>
      </rPr>
      <t>life span</t>
    </r>
  </si>
  <si>
    <r>
      <t xml:space="preserve">Annual depreciation </t>
    </r>
    <r>
      <rPr>
        <sz val="11"/>
        <rFont val="Arial"/>
        <family val="2"/>
      </rPr>
      <t>for replacement</t>
    </r>
  </si>
  <si>
    <r>
      <t>Membership fees</t>
    </r>
    <r>
      <rPr>
        <i/>
        <sz val="11"/>
        <rFont val="Arial"/>
        <family val="2"/>
      </rPr>
      <t xml:space="preserve"> </t>
    </r>
  </si>
  <si>
    <r>
      <t xml:space="preserve">Sub-Total </t>
    </r>
    <r>
      <rPr>
        <sz val="11"/>
        <rFont val="Arial"/>
        <family val="2"/>
      </rPr>
      <t>(for entire farm)</t>
    </r>
  </si>
  <si>
    <t>Total Costs</t>
  </si>
  <si>
    <t>Revenue</t>
  </si>
  <si>
    <t>The Toolbox on Solar Powered Irrigation Systems is made possible through the global initiative Powering Agriculture: An Energy Grand Challenge for Development (PAEGC). In 2012, the United States Agency for International Development (USAID), the Swedish International Development Cooperation Agency (Sida), the German Federal Ministry for Economic Cooperation and Development (BMZ), Duke Energy, and the Overseas Private Investment Cooperation (OPIC) combined resources to create the PAEGC initiative. The objective of PAEGC is to support new and sustainable approaches to accelerate the development and deployment of clean energy solutions for increasing agriculture productivity and/or value for farmers and agribusinesses in developing countries and emerging regions that lack access to reliable, affordable clean energy.</t>
  </si>
  <si>
    <t>TOTAL COST</t>
  </si>
  <si>
    <t xml:space="preserve">Farm Profit Margin </t>
  </si>
  <si>
    <t>AVERAGE</t>
  </si>
  <si>
    <t>Unit price</t>
  </si>
  <si>
    <t>Seasonal Crops</t>
  </si>
  <si>
    <t>Supplementary sheet for calculating average annual costs for selected crops and livestock based on seasonal monthly variations</t>
  </si>
  <si>
    <t>Rental costs for land</t>
  </si>
  <si>
    <t>Leasing fees for equipment</t>
  </si>
  <si>
    <t>4 OTHER INCOME</t>
  </si>
  <si>
    <t>Hire out of equipment</t>
  </si>
  <si>
    <t>TOTAL OTHER INCOME per month</t>
  </si>
  <si>
    <t xml:space="preserve">Gross value of other income: </t>
  </si>
  <si>
    <t>Sale of water</t>
  </si>
  <si>
    <t>Lease out storage space</t>
  </si>
  <si>
    <t>Lease out land</t>
  </si>
  <si>
    <t>Lease out labour</t>
  </si>
  <si>
    <t>Type of OTHER INCOME</t>
  </si>
  <si>
    <t>additional income not directly related to crop or livestock production such as sale of water or rental out of equipment</t>
  </si>
  <si>
    <t>The designations employed and the presentation of material in this information product do not imply the expression of any opinion whatsoever on the part of Deutsche Gesellschaft für Internationale Zusammenarbeit (GIZ) GmbH, Food and Agriculture Organization of the United Nations (FAO) or any of the PAEGC Founding Partners concerning the legal or development status of any country, territory, city or area or of its authorities, or concerning the delimitation of its frontiers or boundaries. The mention of specific companies or products of manufacturers, whether or not these have been patented, does not imply that these have been endorsed or recommended by GIZ, FAO, or any of the PAEGC Founding Partners in preference to others of a similar nature that are not mentioned. The views expressed in this information product are those of the author and do not necessarily reflect the views or policies of GIZ, FAO, or any of the PAEGC Founding Partners.</t>
  </si>
  <si>
    <t>GIZ, FAO and the PAEGC Founding Partners encourage the use, reproduction and dissemination of material in this information product. Except where otherwise indicated, material may be copied, downloaded and printed for private study, research and teaching purposes, or for use in non-commercial products or services, provided that appropriate acknowledgement of GIZ and FAO as the source and copyright holder is given.</t>
  </si>
  <si>
    <t>GIZ &amp; FAO</t>
  </si>
  <si>
    <t>GIZ project Sustainable Energy for Food - Powering Agriculture</t>
  </si>
  <si>
    <t>Powering.Agriculture@giz.de</t>
  </si>
  <si>
    <t>https://energypedia.info/wiki/Toolbox_on_SPIS</t>
  </si>
  <si>
    <t xml:space="preserve">About: </t>
  </si>
  <si>
    <t xml:space="preserve">Powering Agriculture: An Energy Grand Challenge for Development. Available at:  </t>
  </si>
  <si>
    <t>https://poweringag.org</t>
  </si>
  <si>
    <r>
      <rPr>
        <b/>
        <sz val="10"/>
        <color theme="1"/>
        <rFont val="Arial"/>
        <family val="2"/>
      </rPr>
      <t>Published by</t>
    </r>
    <r>
      <rPr>
        <sz val="10"/>
        <color theme="1"/>
        <rFont val="Arial"/>
        <family val="2"/>
      </rPr>
      <t xml:space="preserve">: </t>
    </r>
  </si>
  <si>
    <r>
      <rPr>
        <b/>
        <sz val="10"/>
        <color theme="1"/>
        <rFont val="Arial"/>
        <family val="2"/>
      </rPr>
      <t>Contact</t>
    </r>
    <r>
      <rPr>
        <sz val="10"/>
        <color theme="1"/>
        <rFont val="Arial"/>
        <family val="2"/>
      </rPr>
      <t xml:space="preserve">: </t>
    </r>
  </si>
  <si>
    <r>
      <rPr>
        <b/>
        <sz val="10"/>
        <color theme="1"/>
        <rFont val="Arial"/>
        <family val="2"/>
      </rPr>
      <t>Download link</t>
    </r>
    <r>
      <rPr>
        <sz val="10"/>
        <color theme="1"/>
        <rFont val="Arial"/>
        <family val="2"/>
      </rPr>
      <t xml:space="preserve">: </t>
    </r>
  </si>
  <si>
    <r>
      <rPr>
        <b/>
        <sz val="10"/>
        <color theme="1"/>
        <rFont val="Arial"/>
        <family val="2"/>
      </rPr>
      <t>Version</t>
    </r>
    <r>
      <rPr>
        <sz val="10"/>
        <color theme="1"/>
        <rFont val="Arial"/>
        <family val="2"/>
      </rPr>
      <t>:</t>
    </r>
  </si>
  <si>
    <t xml:space="preserve">This tool allows for assessment on farm productivity and profitability through its average annual agricultural production. The tool is useful for establishing a baseline or to assess the impact of planned investments. This tool allows a SPIS advisor (supplier, development practitioner, extension officer) to support a farm enterprise towards identify unnecessary costs, determine best value agricultural activities and correctly monetize different farm inputs. </t>
  </si>
  <si>
    <t>Total Annual Loan Repayments</t>
  </si>
  <si>
    <r>
      <rPr>
        <b/>
        <sz val="10"/>
        <color theme="1"/>
        <rFont val="Arial"/>
        <family val="2"/>
      </rPr>
      <t>Responsible</t>
    </r>
    <r>
      <rPr>
        <sz val="10"/>
        <color theme="1"/>
        <rFont val="Arial"/>
        <family val="2"/>
      </rPr>
      <t>:</t>
    </r>
  </si>
  <si>
    <t>INVEST – Farm Analysis Tool</t>
  </si>
  <si>
    <t>overall regular expenditures and costs for loans</t>
  </si>
  <si>
    <t>+ Additional land as part of co-operative land</t>
  </si>
  <si>
    <t>+ Additional land leased in</t>
  </si>
  <si>
    <t xml:space="preserve"> - Own land leased out</t>
  </si>
  <si>
    <t>+ Additional land in possession of other sources</t>
  </si>
  <si>
    <t>-  Own land unused or unusable</t>
  </si>
  <si>
    <t>+ Additional land exploited as sharegrower</t>
  </si>
  <si>
    <t>Agricultural planning period (years)</t>
  </si>
  <si>
    <r>
      <t xml:space="preserve">(year in  </t>
    </r>
    <r>
      <rPr>
        <b/>
        <i/>
        <u/>
        <sz val="11"/>
        <rFont val="Arial"/>
        <family val="2"/>
      </rPr>
      <t>four</t>
    </r>
    <r>
      <rPr>
        <i/>
        <sz val="11"/>
        <rFont val="Arial"/>
        <family val="2"/>
      </rPr>
      <t xml:space="preserve"> digits each ! )</t>
    </r>
  </si>
  <si>
    <t>Anticipated losses of total sales (reduction factor)</t>
  </si>
  <si>
    <t>average profit per head of livestock:</t>
  </si>
  <si>
    <t>total crop area under cultivation:</t>
  </si>
  <si>
    <t>© GIZ and FAO, 2018</t>
  </si>
  <si>
    <t>CF to ha</t>
  </si>
  <si>
    <t>Acre</t>
  </si>
  <si>
    <t>Sq. km</t>
  </si>
  <si>
    <t>Sq. m</t>
  </si>
  <si>
    <t>Sq. yard</t>
  </si>
  <si>
    <t>Sq. ft</t>
  </si>
  <si>
    <t>Conversion Factor</t>
  </si>
  <si>
    <t>Weight</t>
  </si>
  <si>
    <t>CF to kg</t>
  </si>
  <si>
    <t>metric ton</t>
  </si>
  <si>
    <t>quintal</t>
  </si>
  <si>
    <t>pound (lb)</t>
  </si>
  <si>
    <t>Garage / workshop - 20 year</t>
  </si>
  <si>
    <t>Greenhouse - 10 years</t>
  </si>
  <si>
    <t>Greenhouse</t>
  </si>
  <si>
    <t>Livestock shed</t>
  </si>
  <si>
    <t>Garage / workshop</t>
  </si>
  <si>
    <t>Other building</t>
  </si>
  <si>
    <t>Truck / car</t>
  </si>
  <si>
    <t>Tractor</t>
  </si>
  <si>
    <t>0 QUICK CHECK</t>
  </si>
  <si>
    <r>
      <t xml:space="preserve">Type
</t>
    </r>
    <r>
      <rPr>
        <i/>
        <sz val="11"/>
        <rFont val="Arial"/>
        <family val="2"/>
      </rPr>
      <t/>
    </r>
  </si>
  <si>
    <t>Annual Expenditure</t>
  </si>
  <si>
    <t>Seasonal crop expenses</t>
  </si>
  <si>
    <t>Perennial crop expenses</t>
  </si>
  <si>
    <t>Livestock expenses</t>
  </si>
  <si>
    <t>Management and administration</t>
  </si>
  <si>
    <t>Examples</t>
  </si>
  <si>
    <t>Sales and distribution</t>
  </si>
  <si>
    <t>Packaging, fees, advertising, etc</t>
  </si>
  <si>
    <t>New livestock, fodder, slaughtering, veterinary services, etc</t>
  </si>
  <si>
    <t>Expenditure Type</t>
  </si>
  <si>
    <t>Seedlings, pesticides, fertilisers, protection, etc</t>
  </si>
  <si>
    <t>Calculator</t>
  </si>
  <si>
    <t>Annual Income</t>
  </si>
  <si>
    <t>Income Type</t>
  </si>
  <si>
    <t>Seasonal crop sales</t>
  </si>
  <si>
    <t>Perennial crop sales</t>
  </si>
  <si>
    <t>Livestock sales</t>
  </si>
  <si>
    <t>By-products from livestock</t>
  </si>
  <si>
    <t>By-products from seasonal crops</t>
  </si>
  <si>
    <t>By-products from perennial crops</t>
  </si>
  <si>
    <t>Cattle, sheep, chickens, etc</t>
  </si>
  <si>
    <t>Lease income</t>
  </si>
  <si>
    <t>add up:</t>
  </si>
  <si>
    <t>multiply:</t>
  </si>
  <si>
    <t>divide:</t>
  </si>
  <si>
    <t>a.</t>
  </si>
  <si>
    <t>b.</t>
  </si>
  <si>
    <t>c.</t>
  </si>
  <si>
    <t>d.</t>
  </si>
  <si>
    <t>e.</t>
  </si>
  <si>
    <t>Profit or loss</t>
  </si>
  <si>
    <t>Tomatos, grain, rice, value added product, etc</t>
  </si>
  <si>
    <t>Compost, fodder, value added product, etc</t>
  </si>
  <si>
    <t>Citrus, apples, dates, berries, value added product, etc</t>
  </si>
  <si>
    <t>Wood fuel, mulch, value added product, etc</t>
  </si>
  <si>
    <t>Manure, eggs, milk, wool, value added product, etc</t>
  </si>
  <si>
    <t>Services income</t>
  </si>
  <si>
    <t>Labour, vehicles, land, etc</t>
  </si>
  <si>
    <t>Subcontract work, maintenance service, packaging service, transport, etc</t>
  </si>
  <si>
    <t>Operation and maintenance 
- Infrastructure</t>
  </si>
  <si>
    <t>Operation and maintenance
- Fixed equipment</t>
  </si>
  <si>
    <t>Operation and maintenance 
- Movable equipment</t>
  </si>
  <si>
    <t>Tractor, trucks, plough, trailer, fuel, spare parts, repairs, etc</t>
  </si>
  <si>
    <t>Water pumps, irrigation equipment, packaging equipment, milling, fuel, spare parts, repairs, etc</t>
  </si>
  <si>
    <t xml:space="preserve">Building renovations, painting, plastering, fencing, electricity, water, etc </t>
  </si>
  <si>
    <t>0. Quick Check</t>
  </si>
  <si>
    <t>Initial basic assessment to obtain profit/loss indication</t>
  </si>
  <si>
    <t>1.1 (May 2018)</t>
  </si>
  <si>
    <t>Annual Amount</t>
  </si>
  <si>
    <r>
      <t>Salvage value</t>
    </r>
    <r>
      <rPr>
        <sz val="11"/>
        <rFont val="Arial"/>
        <family val="2"/>
      </rPr>
      <t xml:space="preserve"> (when selling existing equipment)</t>
    </r>
  </si>
  <si>
    <r>
      <t>Cost of existing equipment</t>
    </r>
    <r>
      <rPr>
        <sz val="11"/>
        <rFont val="Arial"/>
        <family val="2"/>
      </rPr>
      <t xml:space="preserve"> (when originally purchased)</t>
    </r>
  </si>
  <si>
    <t xml:space="preserve">Total Annual Depreciation </t>
  </si>
  <si>
    <t>Salaries, benefits, own salary (?) etc</t>
  </si>
  <si>
    <t>Rent, office consumables, insurance, memberships, loan repayments, etc</t>
  </si>
  <si>
    <t>Property rights</t>
  </si>
  <si>
    <t>Fuel Costs Machinery</t>
  </si>
  <si>
    <t>Maintenance and repair of machinery</t>
  </si>
  <si>
    <t>For Production</t>
  </si>
  <si>
    <t>For Sale</t>
  </si>
  <si>
    <t>Livestock for production:</t>
  </si>
  <si>
    <t>Area cultivated / Livestock for production</t>
  </si>
  <si>
    <t>Gross Main Product from sale</t>
  </si>
  <si>
    <t>Gross Product</t>
  </si>
  <si>
    <t>GENERAL VARIABLE COSTS per month</t>
  </si>
  <si>
    <t>SPECIFIC VARIABLE COSTS per month</t>
  </si>
  <si>
    <t>Manure and Fertilizer</t>
  </si>
  <si>
    <t>Traction &amp; Mechanisation</t>
  </si>
  <si>
    <t>Perennial Crops</t>
  </si>
  <si>
    <t>FIXED COSTS</t>
  </si>
  <si>
    <t>GENERAL VARIABLE COSTS</t>
  </si>
  <si>
    <t>Fodder</t>
  </si>
  <si>
    <t>Note:  Please add all general costs. Specific costs for seasonal crops, perennial crops and livestock were already calculated from the previous input sheets and listed below.</t>
  </si>
  <si>
    <t>Total general variable costs (for regular expenses)</t>
  </si>
  <si>
    <t>7. Financing</t>
  </si>
  <si>
    <t>6. Other Income</t>
  </si>
  <si>
    <t>5. Livestock</t>
  </si>
  <si>
    <t>4. Perennial Crops</t>
  </si>
  <si>
    <t>3. Seasonal Crops</t>
  </si>
  <si>
    <t>9. Farm Income Statement</t>
  </si>
  <si>
    <t>SPECIFIC VARIABLE COSTS (as per Seasonal Crops, Perennial Crops and Livestock Sheets)</t>
  </si>
  <si>
    <t xml:space="preserve">Total specific variable costs for crop and livestock </t>
  </si>
  <si>
    <t>calculates annual loan repayment based on credit information</t>
  </si>
  <si>
    <t>Tomatoes</t>
  </si>
  <si>
    <t>liter</t>
  </si>
  <si>
    <t>8. Fixed and Variable Costs</t>
  </si>
  <si>
    <t>seasons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</si>
</sst>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0.00_)"/>
    <numFmt numFmtId="165" formatCode="0.0%"/>
    <numFmt numFmtId="166" formatCode=";;;"/>
    <numFmt numFmtId="167" formatCode="#,##0.0"/>
    <numFmt numFmtId="168" formatCode="#,##0.00_ ;[Red]\-#,##0.00\ "/>
  </numFmts>
  <fonts count="5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valon"/>
      <charset val="204"/>
    </font>
    <font>
      <sz val="10"/>
      <name val="Arial"/>
      <family val="2"/>
    </font>
    <font>
      <sz val="11"/>
      <color theme="1"/>
      <name val="Calibri"/>
      <family val="2"/>
      <scheme val="minor"/>
    </font>
    <font>
      <b/>
      <i/>
      <sz val="11"/>
      <name val="Arial"/>
      <family val="2"/>
    </font>
    <font>
      <sz val="11"/>
      <name val="Arial"/>
      <family val="2"/>
    </font>
    <font>
      <sz val="11"/>
      <color theme="1"/>
      <name val="Arial"/>
      <family val="2"/>
    </font>
    <font>
      <sz val="11"/>
      <color rgb="FF0070C0"/>
      <name val="Arial"/>
      <family val="2"/>
    </font>
    <font>
      <b/>
      <sz val="11"/>
      <color theme="1"/>
      <name val="Arial"/>
      <family val="2"/>
    </font>
    <font>
      <b/>
      <u/>
      <sz val="11"/>
      <name val="Arial"/>
      <family val="2"/>
    </font>
    <font>
      <sz val="11"/>
      <color theme="0"/>
      <name val="Arial"/>
      <family val="2"/>
    </font>
    <font>
      <b/>
      <sz val="11"/>
      <color theme="0"/>
      <name val="Arial"/>
      <family val="2"/>
    </font>
    <font>
      <b/>
      <sz val="11"/>
      <name val="Arial"/>
      <family val="2"/>
    </font>
    <font>
      <b/>
      <sz val="11"/>
      <color rgb="FF9EA231"/>
      <name val="Arial"/>
      <family val="2"/>
    </font>
    <font>
      <i/>
      <sz val="11"/>
      <color theme="1"/>
      <name val="Arial"/>
      <family val="2"/>
    </font>
    <font>
      <i/>
      <sz val="11"/>
      <name val="Arial"/>
      <family val="2"/>
    </font>
    <font>
      <b/>
      <i/>
      <u/>
      <sz val="11"/>
      <name val="Arial"/>
      <family val="2"/>
    </font>
    <font>
      <b/>
      <sz val="11"/>
      <color indexed="10"/>
      <name val="Arial"/>
      <family val="2"/>
    </font>
    <font>
      <b/>
      <sz val="11"/>
      <color rgb="FF0070C0"/>
      <name val="Arial"/>
      <family val="2"/>
    </font>
    <font>
      <sz val="11"/>
      <color indexed="10"/>
      <name val="Arial"/>
      <family val="2"/>
    </font>
    <font>
      <u/>
      <sz val="11"/>
      <name val="Arial"/>
      <family val="2"/>
    </font>
    <font>
      <sz val="11"/>
      <color indexed="12"/>
      <name val="Arial"/>
      <family val="2"/>
    </font>
    <font>
      <i/>
      <sz val="11"/>
      <color rgb="FF002060"/>
      <name val="Arial"/>
      <family val="2"/>
    </font>
    <font>
      <sz val="11"/>
      <color rgb="FF002060"/>
      <name val="Arial"/>
      <family val="2"/>
    </font>
    <font>
      <sz val="11"/>
      <color indexed="9"/>
      <name val="Arial"/>
      <family val="2"/>
    </font>
    <font>
      <b/>
      <i/>
      <sz val="11"/>
      <color theme="0"/>
      <name val="Arial"/>
      <family val="2"/>
    </font>
    <font>
      <b/>
      <sz val="10"/>
      <color theme="1"/>
      <name val="Arial"/>
      <family val="2"/>
    </font>
    <font>
      <b/>
      <sz val="10"/>
      <color theme="6" tint="-0.249977111117893"/>
      <name val="Arial"/>
      <family val="2"/>
    </font>
    <font>
      <u/>
      <sz val="10"/>
      <color theme="10"/>
      <name val="Arial"/>
      <family val="2"/>
    </font>
    <font>
      <b/>
      <sz val="10"/>
      <color theme="0"/>
      <name val="Arial"/>
      <family val="2"/>
    </font>
    <font>
      <b/>
      <sz val="11"/>
      <color theme="6" tint="-0.249977111117893"/>
      <name val="Arial"/>
      <family val="2"/>
    </font>
    <font>
      <sz val="9"/>
      <color theme="1"/>
      <name val="Arial"/>
      <family val="2"/>
    </font>
    <font>
      <b/>
      <sz val="9"/>
      <color theme="1"/>
      <name val="Arial"/>
      <family val="2"/>
    </font>
    <font>
      <sz val="9"/>
      <color rgb="FFFF0000"/>
      <name val="Arial"/>
      <family val="2"/>
    </font>
    <font>
      <b/>
      <sz val="12"/>
      <name val="Arial"/>
      <family val="2"/>
    </font>
    <font>
      <b/>
      <sz val="10"/>
      <name val="Arial"/>
      <family val="2"/>
    </font>
  </fonts>
  <fills count="10">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249977111117893"/>
        <bgColor indexed="8"/>
      </patternFill>
    </fill>
    <fill>
      <patternFill patternType="solid">
        <fgColor theme="0" tint="-0.14999847407452621"/>
        <bgColor indexed="64"/>
      </patternFill>
    </fill>
    <fill>
      <patternFill patternType="solid">
        <fgColor theme="6" tint="-0.499984740745262"/>
        <bgColor indexed="64"/>
      </patternFill>
    </fill>
    <fill>
      <patternFill patternType="solid">
        <fgColor theme="6" tint="0.39997558519241921"/>
        <bgColor indexed="64"/>
      </patternFill>
    </fill>
  </fills>
  <borders count="203">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8"/>
      </left>
      <right/>
      <top style="double">
        <color indexed="8"/>
      </top>
      <bottom/>
      <diagonal/>
    </border>
    <border>
      <left/>
      <right/>
      <top style="double">
        <color indexed="8"/>
      </top>
      <bottom/>
      <diagonal/>
    </border>
    <border>
      <left/>
      <right style="double">
        <color indexed="64"/>
      </right>
      <top style="double">
        <color indexed="8"/>
      </top>
      <bottom/>
      <diagonal/>
    </border>
    <border>
      <left style="double">
        <color indexed="8"/>
      </left>
      <right/>
      <top/>
      <bottom/>
      <diagonal/>
    </border>
    <border>
      <left/>
      <right style="double">
        <color indexed="64"/>
      </right>
      <top/>
      <bottom/>
      <diagonal/>
    </border>
    <border>
      <left/>
      <right/>
      <top/>
      <bottom style="thin">
        <color indexed="8"/>
      </bottom>
      <diagonal/>
    </border>
    <border>
      <left style="double">
        <color indexed="8"/>
      </left>
      <right/>
      <top/>
      <bottom style="dotted">
        <color indexed="64"/>
      </bottom>
      <diagonal/>
    </border>
    <border>
      <left/>
      <right/>
      <top/>
      <bottom style="dotted">
        <color indexed="64"/>
      </bottom>
      <diagonal/>
    </border>
    <border>
      <left/>
      <right style="double">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style="dotted">
        <color indexed="64"/>
      </top>
      <bottom/>
      <diagonal/>
    </border>
    <border>
      <left style="thin">
        <color indexed="64"/>
      </left>
      <right/>
      <top style="thin">
        <color indexed="64"/>
      </top>
      <bottom style="thin">
        <color indexed="64"/>
      </bottom>
      <diagonal/>
    </border>
    <border>
      <left/>
      <right style="double">
        <color indexed="64"/>
      </right>
      <top/>
      <bottom style="thin">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double">
        <color indexed="8"/>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top/>
      <bottom style="dotted">
        <color indexed="64"/>
      </bottom>
      <diagonal/>
    </border>
    <border>
      <left style="thin">
        <color indexed="64"/>
      </left>
      <right style="double">
        <color indexed="64"/>
      </right>
      <top/>
      <bottom style="dotted">
        <color indexed="64"/>
      </bottom>
      <diagonal/>
    </border>
    <border>
      <left style="thin">
        <color indexed="64"/>
      </left>
      <right style="double">
        <color indexed="64"/>
      </right>
      <top/>
      <bottom/>
      <diagonal/>
    </border>
    <border>
      <left style="thin">
        <color indexed="64"/>
      </left>
      <right/>
      <top/>
      <bottom style="thin">
        <color indexed="64"/>
      </bottom>
      <diagonal/>
    </border>
    <border>
      <left style="thin">
        <color indexed="64"/>
      </left>
      <right style="double">
        <color indexed="64"/>
      </right>
      <top style="dotted">
        <color indexed="64"/>
      </top>
      <bottom/>
      <diagonal/>
    </border>
    <border>
      <left style="thin">
        <color indexed="64"/>
      </left>
      <right/>
      <top style="dotted">
        <color indexed="64"/>
      </top>
      <bottom style="dotted">
        <color indexed="64"/>
      </bottom>
      <diagonal/>
    </border>
    <border>
      <left style="double">
        <color indexed="64"/>
      </left>
      <right/>
      <top style="thin">
        <color indexed="64"/>
      </top>
      <bottom style="dotted">
        <color indexed="64"/>
      </bottom>
      <diagonal/>
    </border>
    <border>
      <left style="thin">
        <color indexed="64"/>
      </left>
      <right style="double">
        <color indexed="64"/>
      </right>
      <top/>
      <bottom style="thin">
        <color indexed="64"/>
      </bottom>
      <diagonal/>
    </border>
    <border>
      <left/>
      <right style="thin">
        <color indexed="64"/>
      </right>
      <top/>
      <bottom style="dotted">
        <color indexed="64"/>
      </bottom>
      <diagonal/>
    </border>
    <border>
      <left/>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style="dotted">
        <color indexed="64"/>
      </top>
      <bottom style="thin">
        <color indexed="64"/>
      </bottom>
      <diagonal/>
    </border>
    <border>
      <left style="double">
        <color indexed="64"/>
      </left>
      <right/>
      <top style="dotted">
        <color indexed="64"/>
      </top>
      <bottom/>
      <diagonal/>
    </border>
    <border>
      <left style="thin">
        <color indexed="64"/>
      </left>
      <right style="double">
        <color indexed="64"/>
      </right>
      <top style="thin">
        <color indexed="64"/>
      </top>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uble">
        <color indexed="64"/>
      </right>
      <top/>
      <bottom style="dotted">
        <color indexed="64"/>
      </bottom>
      <diagonal/>
    </border>
    <border>
      <left style="double">
        <color indexed="64"/>
      </left>
      <right style="medium">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style="double">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indexed="64"/>
      </left>
      <right style="double">
        <color indexed="64"/>
      </right>
      <top/>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medium">
        <color indexed="64"/>
      </right>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style="thin">
        <color indexed="64"/>
      </top>
      <bottom/>
      <diagonal/>
    </border>
    <border>
      <left style="thin">
        <color indexed="64"/>
      </left>
      <right/>
      <top style="medium">
        <color indexed="64"/>
      </top>
      <bottom/>
      <diagonal/>
    </border>
    <border>
      <left style="thin">
        <color indexed="64"/>
      </left>
      <right style="double">
        <color indexed="64"/>
      </right>
      <top style="dashed">
        <color indexed="64"/>
      </top>
      <bottom style="dashed">
        <color indexed="64"/>
      </bottom>
      <diagonal/>
    </border>
    <border>
      <left style="medium">
        <color indexed="64"/>
      </left>
      <right style="double">
        <color indexed="64"/>
      </right>
      <top style="dotted">
        <color indexed="64"/>
      </top>
      <bottom/>
      <diagonal/>
    </border>
    <border>
      <left/>
      <right style="double">
        <color indexed="64"/>
      </right>
      <top style="dotted">
        <color indexed="64"/>
      </top>
      <bottom style="dotted">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dotted">
        <color indexed="64"/>
      </top>
      <bottom/>
      <diagonal/>
    </border>
    <border>
      <left style="medium">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medium">
        <color indexed="64"/>
      </left>
      <right/>
      <top/>
      <bottom/>
      <diagonal/>
    </border>
    <border>
      <left style="double">
        <color indexed="64"/>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otted">
        <color indexed="64"/>
      </bottom>
      <diagonal/>
    </border>
    <border>
      <left style="thin">
        <color indexed="64"/>
      </left>
      <right style="double">
        <color indexed="64"/>
      </right>
      <top style="dash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style="medium">
        <color indexed="64"/>
      </right>
      <top/>
      <bottom/>
      <diagonal/>
    </border>
    <border>
      <left/>
      <right style="medium">
        <color indexed="64"/>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right style="medium">
        <color indexed="64"/>
      </right>
      <top style="dotted">
        <color indexed="64"/>
      </top>
      <bottom style="thin">
        <color indexed="64"/>
      </bottom>
      <diagonal/>
    </border>
    <border>
      <left style="double">
        <color indexed="64"/>
      </left>
      <right style="dashed">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style="double">
        <color indexed="64"/>
      </right>
      <top style="medium">
        <color indexed="64"/>
      </top>
      <bottom style="dashed">
        <color indexed="64"/>
      </bottom>
      <diagonal/>
    </border>
    <border>
      <left style="dashed">
        <color indexed="64"/>
      </left>
      <right style="double">
        <color indexed="64"/>
      </right>
      <top style="dashed">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double">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thin">
        <color indexed="64"/>
      </right>
      <top style="thin">
        <color indexed="64"/>
      </top>
      <bottom style="thin">
        <color indexed="64"/>
      </bottom>
      <diagonal/>
    </border>
    <border>
      <left style="double">
        <color indexed="64"/>
      </left>
      <right/>
      <top/>
      <bottom style="medium">
        <color indexed="64"/>
      </bottom>
      <diagonal/>
    </border>
    <border>
      <left style="thin">
        <color indexed="64"/>
      </left>
      <right/>
      <top/>
      <bottom style="double">
        <color indexed="64"/>
      </bottom>
      <diagonal/>
    </border>
    <border>
      <left style="medium">
        <color indexed="64"/>
      </left>
      <right/>
      <top/>
      <bottom style="double">
        <color indexed="64"/>
      </bottom>
      <diagonal/>
    </border>
    <border>
      <left style="medium">
        <color auto="1"/>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style="thin">
        <color indexed="8"/>
      </bottom>
      <diagonal/>
    </border>
    <border>
      <left/>
      <right/>
      <top/>
      <bottom style="thin">
        <color indexed="64"/>
      </bottom>
      <diagonal/>
    </border>
    <border>
      <left style="thin">
        <color indexed="64"/>
      </left>
      <right/>
      <top style="thin">
        <color indexed="8"/>
      </top>
      <bottom style="thin">
        <color indexed="64"/>
      </bottom>
      <diagonal/>
    </border>
    <border>
      <left/>
      <right style="double">
        <color indexed="64"/>
      </right>
      <top style="thin">
        <color indexed="8"/>
      </top>
      <bottom style="thin">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ashed">
        <color indexed="64"/>
      </right>
      <top/>
      <bottom style="dashed">
        <color indexed="64"/>
      </bottom>
      <diagonal/>
    </border>
    <border>
      <left style="dashed">
        <color indexed="64"/>
      </left>
      <right/>
      <top/>
      <bottom style="dashed">
        <color indexed="64"/>
      </bottom>
      <diagonal/>
    </border>
    <border>
      <left style="dashed">
        <color indexed="64"/>
      </left>
      <right style="dashed">
        <color indexed="64"/>
      </right>
      <top/>
      <bottom style="dashed">
        <color indexed="64"/>
      </bottom>
      <diagonal/>
    </border>
    <border>
      <left style="dashed">
        <color indexed="64"/>
      </left>
      <right style="double">
        <color indexed="64"/>
      </right>
      <top/>
      <bottom style="dashed">
        <color indexed="64"/>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style="medium">
        <color indexed="64"/>
      </left>
      <right style="double">
        <color indexed="64"/>
      </right>
      <top style="medium">
        <color indexed="64"/>
      </top>
      <bottom style="dashed">
        <color indexed="64"/>
      </bottom>
      <diagonal/>
    </border>
    <border>
      <left style="medium">
        <color indexed="64"/>
      </left>
      <right style="double">
        <color indexed="64"/>
      </right>
      <top style="dashed">
        <color indexed="64"/>
      </top>
      <bottom style="dashed">
        <color indexed="64"/>
      </bottom>
      <diagonal/>
    </border>
    <border>
      <left style="medium">
        <color indexed="64"/>
      </left>
      <right style="double">
        <color indexed="64"/>
      </right>
      <top/>
      <bottom style="medium">
        <color indexed="64"/>
      </bottom>
      <diagonal/>
    </border>
    <border>
      <left/>
      <right style="dashed">
        <color indexed="64"/>
      </right>
      <top style="medium">
        <color indexed="64"/>
      </top>
      <bottom style="dashed">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style="thin">
        <color indexed="64"/>
      </right>
      <top style="dotted">
        <color indexed="64"/>
      </top>
      <bottom/>
      <diagonal/>
    </border>
    <border>
      <left/>
      <right/>
      <top style="dotted">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double">
        <color indexed="64"/>
      </left>
      <right/>
      <top/>
      <bottom style="dashed">
        <color indexed="64"/>
      </bottom>
      <diagonal/>
    </border>
    <border>
      <left/>
      <right style="medium">
        <color indexed="64"/>
      </right>
      <top/>
      <bottom style="dash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thin">
        <color indexed="64"/>
      </top>
      <bottom/>
      <diagonal/>
    </border>
    <border>
      <left style="double">
        <color indexed="64"/>
      </left>
      <right style="thin">
        <color indexed="64"/>
      </right>
      <top/>
      <bottom style="dotted">
        <color indexed="64"/>
      </bottom>
      <diagonal/>
    </border>
    <border>
      <left style="double">
        <color indexed="64"/>
      </left>
      <right style="thin">
        <color indexed="64"/>
      </right>
      <top style="thin">
        <color indexed="64"/>
      </top>
      <bottom/>
      <diagonal/>
    </border>
    <border>
      <left style="double">
        <color indexed="64"/>
      </left>
      <right style="thin">
        <color indexed="64"/>
      </right>
      <top style="dotted">
        <color indexed="64"/>
      </top>
      <bottom style="medium">
        <color indexed="64"/>
      </bottom>
      <diagonal/>
    </border>
    <border>
      <left/>
      <right style="double">
        <color indexed="64"/>
      </right>
      <top style="dotted">
        <color indexed="64"/>
      </top>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uble">
        <color indexed="64"/>
      </top>
      <bottom style="double">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uble">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s>
  <cellStyleXfs count="14">
    <xf numFmtId="0" fontId="0" fillId="0" borderId="0"/>
    <xf numFmtId="0" fontId="15" fillId="0" borderId="0"/>
    <xf numFmtId="9" fontId="17" fillId="0" borderId="0" applyFont="0" applyFill="0" applyBorder="0" applyAlignment="0" applyProtection="0"/>
    <xf numFmtId="0" fontId="15" fillId="0" borderId="0"/>
    <xf numFmtId="0" fontId="15" fillId="0" borderId="0"/>
    <xf numFmtId="0" fontId="15" fillId="0" borderId="0"/>
    <xf numFmtId="0" fontId="16" fillId="0" borderId="0"/>
    <xf numFmtId="0" fontId="14" fillId="0" borderId="0"/>
    <xf numFmtId="0" fontId="13" fillId="0" borderId="0"/>
    <xf numFmtId="0" fontId="42" fillId="0" borderId="0" applyNumberFormat="0" applyFill="0" applyBorder="0" applyAlignment="0" applyProtection="0"/>
    <xf numFmtId="43" fontId="17" fillId="0" borderId="0" applyFont="0" applyFill="0" applyBorder="0" applyAlignment="0" applyProtection="0"/>
    <xf numFmtId="0" fontId="3" fillId="0" borderId="0"/>
    <xf numFmtId="0" fontId="3" fillId="0" borderId="0"/>
    <xf numFmtId="43" fontId="17" fillId="0" borderId="0" applyFont="0" applyFill="0" applyBorder="0" applyAlignment="0" applyProtection="0"/>
  </cellStyleXfs>
  <cellXfs count="797">
    <xf numFmtId="0" fontId="0" fillId="0" borderId="0" xfId="0"/>
    <xf numFmtId="0" fontId="20"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3" fillId="4" borderId="11" xfId="1" applyFont="1" applyFill="1" applyBorder="1" applyAlignment="1" applyProtection="1">
      <alignment horizontal="left" vertical="center"/>
    </xf>
    <xf numFmtId="0" fontId="20" fillId="4" borderId="12" xfId="0" applyFont="1" applyFill="1" applyBorder="1" applyAlignment="1">
      <alignment horizontal="center" vertical="center"/>
    </xf>
    <xf numFmtId="0" fontId="18" fillId="4" borderId="138" xfId="0" quotePrefix="1" applyFont="1" applyFill="1" applyBorder="1" applyAlignment="1" applyProtection="1">
      <alignment horizontal="center" vertical="center"/>
    </xf>
    <xf numFmtId="0" fontId="20" fillId="0" borderId="0" xfId="0" applyFont="1" applyBorder="1" applyAlignment="1">
      <alignment vertical="center"/>
    </xf>
    <xf numFmtId="0" fontId="20" fillId="0" borderId="0" xfId="0" applyFont="1" applyAlignment="1">
      <alignment vertical="center"/>
    </xf>
    <xf numFmtId="0" fontId="27" fillId="0" borderId="0" xfId="0" applyFont="1" applyBorder="1" applyAlignment="1">
      <alignment vertical="center"/>
    </xf>
    <xf numFmtId="0" fontId="22" fillId="0" borderId="0" xfId="0" applyFont="1" applyAlignment="1">
      <alignment vertical="center"/>
    </xf>
    <xf numFmtId="0" fontId="20" fillId="0" borderId="0" xfId="0" applyFont="1" applyAlignment="1">
      <alignment horizontal="center" vertical="center"/>
    </xf>
    <xf numFmtId="0" fontId="20" fillId="0" borderId="0" xfId="0" applyFont="1" applyFill="1" applyAlignment="1">
      <alignment vertical="center"/>
    </xf>
    <xf numFmtId="0" fontId="25" fillId="4" borderId="30" xfId="1" applyFont="1" applyFill="1" applyBorder="1" applyAlignment="1" applyProtection="1">
      <alignment horizontal="center" vertical="center"/>
    </xf>
    <xf numFmtId="0" fontId="25" fillId="4" borderId="0" xfId="1" applyFont="1" applyFill="1" applyBorder="1" applyAlignment="1" applyProtection="1">
      <alignment horizontal="center" vertical="center"/>
    </xf>
    <xf numFmtId="0" fontId="25" fillId="4" borderId="3" xfId="1" applyFont="1" applyFill="1" applyBorder="1" applyAlignment="1" applyProtection="1">
      <alignment horizontal="center" vertical="center"/>
    </xf>
    <xf numFmtId="0" fontId="25" fillId="4" borderId="21" xfId="1" applyFont="1" applyFill="1" applyBorder="1" applyAlignment="1" applyProtection="1">
      <alignment horizontal="center" vertical="center"/>
    </xf>
    <xf numFmtId="0" fontId="26" fillId="4" borderId="30" xfId="1" applyFont="1" applyFill="1" applyBorder="1" applyAlignment="1" applyProtection="1">
      <alignment horizontal="left" vertical="center"/>
    </xf>
    <xf numFmtId="0" fontId="26" fillId="4" borderId="6" xfId="1" applyFont="1" applyFill="1" applyBorder="1" applyAlignment="1" applyProtection="1">
      <alignment horizontal="center" vertical="center"/>
    </xf>
    <xf numFmtId="0" fontId="26" fillId="4" borderId="7" xfId="1" applyFont="1" applyFill="1" applyBorder="1" applyAlignment="1" applyProtection="1">
      <alignment horizontal="left" vertical="center"/>
    </xf>
    <xf numFmtId="0" fontId="26" fillId="4" borderId="0" xfId="1" applyFont="1" applyFill="1" applyBorder="1" applyAlignment="1" applyProtection="1">
      <alignment horizontal="center" vertical="center"/>
    </xf>
    <xf numFmtId="0" fontId="26" fillId="4" borderId="3" xfId="1" applyFont="1" applyFill="1" applyBorder="1" applyAlignment="1" applyProtection="1">
      <alignment horizontal="center" vertical="center"/>
    </xf>
    <xf numFmtId="0" fontId="26" fillId="4" borderId="105" xfId="1" applyFont="1" applyFill="1" applyBorder="1" applyAlignment="1" applyProtection="1">
      <alignment horizontal="center" vertical="center"/>
    </xf>
    <xf numFmtId="0" fontId="26" fillId="4" borderId="21" xfId="1" applyFont="1" applyFill="1" applyBorder="1" applyAlignment="1" applyProtection="1">
      <alignment horizontal="center" vertical="center"/>
    </xf>
    <xf numFmtId="0" fontId="26" fillId="4" borderId="44" xfId="1" applyFont="1" applyFill="1" applyBorder="1" applyAlignment="1" applyProtection="1">
      <alignment horizontal="left" vertical="center"/>
    </xf>
    <xf numFmtId="0" fontId="26" fillId="4" borderId="0" xfId="1" quotePrefix="1" applyFont="1" applyFill="1" applyBorder="1" applyAlignment="1" applyProtection="1">
      <alignment horizontal="center" vertical="center"/>
    </xf>
    <xf numFmtId="0" fontId="26" fillId="4" borderId="0" xfId="1" quotePrefix="1" applyFont="1" applyFill="1" applyBorder="1" applyAlignment="1" applyProtection="1">
      <alignment horizontal="left" vertical="center"/>
    </xf>
    <xf numFmtId="0" fontId="19" fillId="4" borderId="12" xfId="1" applyFont="1" applyFill="1" applyBorder="1" applyAlignment="1" applyProtection="1">
      <alignment horizontal="center" vertical="center"/>
    </xf>
    <xf numFmtId="0" fontId="26" fillId="4" borderId="30" xfId="1" applyFont="1" applyFill="1" applyBorder="1" applyAlignment="1" applyProtection="1">
      <alignment horizontal="left" vertical="center"/>
      <protection locked="0"/>
    </xf>
    <xf numFmtId="0" fontId="19" fillId="4" borderId="3" xfId="1" applyFont="1" applyFill="1" applyBorder="1" applyAlignment="1" applyProtection="1">
      <alignment horizontal="center" vertical="center"/>
    </xf>
    <xf numFmtId="0" fontId="26" fillId="4" borderId="0" xfId="0" applyFont="1" applyFill="1" applyBorder="1" applyAlignment="1" applyProtection="1">
      <alignment horizontal="right" vertical="center"/>
    </xf>
    <xf numFmtId="0" fontId="26" fillId="2" borderId="20" xfId="1" applyFont="1" applyFill="1" applyBorder="1" applyAlignment="1" applyProtection="1">
      <alignment horizontal="center" vertical="center"/>
      <protection locked="0"/>
    </xf>
    <xf numFmtId="0" fontId="26" fillId="2" borderId="34" xfId="1" applyFont="1" applyFill="1" applyBorder="1" applyAlignment="1" applyProtection="1">
      <alignment horizontal="center" vertical="center"/>
      <protection locked="0"/>
    </xf>
    <xf numFmtId="0" fontId="29" fillId="4" borderId="2" xfId="1" applyFont="1" applyFill="1" applyBorder="1" applyAlignment="1" applyProtection="1">
      <alignment horizontal="left" vertical="center"/>
    </xf>
    <xf numFmtId="0" fontId="26" fillId="4" borderId="0" xfId="0" quotePrefix="1" applyFont="1" applyFill="1" applyBorder="1" applyAlignment="1" applyProtection="1">
      <alignment horizontal="center" vertical="center"/>
    </xf>
    <xf numFmtId="0" fontId="26" fillId="4" borderId="0" xfId="0" quotePrefix="1" applyFont="1" applyFill="1" applyBorder="1" applyAlignment="1" applyProtection="1">
      <alignment horizontal="right" vertical="center"/>
    </xf>
    <xf numFmtId="0" fontId="19" fillId="4" borderId="0" xfId="1" applyFont="1" applyFill="1" applyBorder="1" applyAlignment="1" applyProtection="1">
      <alignment vertical="center"/>
    </xf>
    <xf numFmtId="0" fontId="19" fillId="2" borderId="33" xfId="1" applyFont="1" applyFill="1" applyBorder="1" applyAlignment="1" applyProtection="1">
      <alignment horizontal="center" vertical="center"/>
      <protection locked="0"/>
    </xf>
    <xf numFmtId="0" fontId="26" fillId="4" borderId="0" xfId="1" applyFont="1" applyFill="1" applyBorder="1" applyAlignment="1" applyProtection="1">
      <alignment horizontal="right" vertical="center"/>
    </xf>
    <xf numFmtId="0" fontId="26" fillId="4" borderId="31" xfId="1" applyFont="1" applyFill="1" applyBorder="1" applyAlignment="1" applyProtection="1">
      <alignment horizontal="left" vertical="center"/>
    </xf>
    <xf numFmtId="0" fontId="26" fillId="4" borderId="22" xfId="0" applyFont="1" applyFill="1" applyBorder="1" applyAlignment="1" applyProtection="1">
      <alignment horizontal="right" vertical="center"/>
    </xf>
    <xf numFmtId="0" fontId="19" fillId="4" borderId="22" xfId="1" applyFont="1" applyFill="1" applyBorder="1" applyAlignment="1" applyProtection="1">
      <alignment horizontal="center" vertical="center"/>
      <protection locked="0"/>
    </xf>
    <xf numFmtId="0" fontId="26" fillId="4" borderId="22" xfId="0" quotePrefix="1" applyFont="1" applyFill="1" applyBorder="1" applyAlignment="1" applyProtection="1">
      <alignment horizontal="right" vertical="center"/>
    </xf>
    <xf numFmtId="0" fontId="26" fillId="4" borderId="22" xfId="0" quotePrefix="1" applyFont="1" applyFill="1" applyBorder="1" applyAlignment="1" applyProtection="1">
      <alignment horizontal="center" vertical="center"/>
    </xf>
    <xf numFmtId="0" fontId="26" fillId="4" borderId="22" xfId="1" applyFont="1" applyFill="1" applyBorder="1" applyAlignment="1" applyProtection="1">
      <alignment horizontal="right" vertical="center"/>
    </xf>
    <xf numFmtId="4" fontId="19" fillId="4" borderId="23" xfId="1" applyNumberFormat="1" applyFont="1" applyFill="1" applyBorder="1" applyAlignment="1" applyProtection="1">
      <alignment horizontal="center" vertical="center"/>
      <protection locked="0"/>
    </xf>
    <xf numFmtId="0" fontId="19" fillId="4" borderId="11" xfId="1" quotePrefix="1" applyFont="1" applyFill="1" applyBorder="1" applyAlignment="1" applyProtection="1">
      <alignment horizontal="left" vertical="center"/>
    </xf>
    <xf numFmtId="0" fontId="19" fillId="4" borderId="0" xfId="1" applyFont="1" applyFill="1" applyAlignment="1" applyProtection="1">
      <alignment vertical="center"/>
    </xf>
    <xf numFmtId="0" fontId="19" fillId="4" borderId="0" xfId="1" applyFont="1" applyFill="1" applyAlignment="1" applyProtection="1">
      <alignment horizontal="center" vertical="center"/>
    </xf>
    <xf numFmtId="0" fontId="26" fillId="4" borderId="0" xfId="1" applyFont="1" applyFill="1" applyAlignment="1" applyProtection="1">
      <alignment horizontal="center" vertical="center"/>
    </xf>
    <xf numFmtId="0" fontId="26" fillId="4" borderId="0" xfId="1" applyFont="1" applyFill="1" applyAlignment="1" applyProtection="1">
      <alignment horizontal="left" vertical="center"/>
    </xf>
    <xf numFmtId="0" fontId="19" fillId="4" borderId="14" xfId="1" quotePrefix="1" applyFont="1" applyFill="1" applyBorder="1" applyAlignment="1" applyProtection="1">
      <alignment horizontal="left" vertical="center"/>
    </xf>
    <xf numFmtId="0" fontId="19" fillId="4" borderId="15" xfId="1" applyFont="1" applyFill="1" applyBorder="1" applyAlignment="1" applyProtection="1">
      <alignment vertical="center"/>
    </xf>
    <xf numFmtId="164" fontId="19" fillId="0" borderId="35" xfId="1" applyNumberFormat="1" applyFont="1" applyFill="1" applyBorder="1" applyAlignment="1" applyProtection="1">
      <alignment vertical="center"/>
      <protection locked="0"/>
    </xf>
    <xf numFmtId="0" fontId="29" fillId="4" borderId="0" xfId="1" applyFont="1" applyFill="1" applyAlignment="1" applyProtection="1">
      <alignment horizontal="center" vertical="center"/>
    </xf>
    <xf numFmtId="4" fontId="19" fillId="4" borderId="35" xfId="1" applyNumberFormat="1" applyFont="1" applyFill="1" applyBorder="1" applyAlignment="1" applyProtection="1">
      <alignment horizontal="center" vertical="center"/>
    </xf>
    <xf numFmtId="0" fontId="29" fillId="4" borderId="12" xfId="1" applyFont="1" applyFill="1" applyBorder="1" applyAlignment="1" applyProtection="1">
      <alignment horizontal="center" vertical="center"/>
    </xf>
    <xf numFmtId="164" fontId="19" fillId="0" borderId="36" xfId="1" applyNumberFormat="1" applyFont="1" applyFill="1" applyBorder="1" applyAlignment="1" applyProtection="1">
      <alignment vertical="center"/>
      <protection locked="0"/>
    </xf>
    <xf numFmtId="4" fontId="19" fillId="4" borderId="39" xfId="1" applyNumberFormat="1" applyFont="1" applyFill="1" applyBorder="1" applyAlignment="1" applyProtection="1">
      <alignment horizontal="center" vertical="center"/>
    </xf>
    <xf numFmtId="164" fontId="19" fillId="0" borderId="37" xfId="1" applyNumberFormat="1" applyFont="1" applyFill="1" applyBorder="1" applyAlignment="1" applyProtection="1">
      <alignment vertical="center"/>
      <protection locked="0"/>
    </xf>
    <xf numFmtId="164" fontId="26" fillId="4" borderId="33" xfId="1" applyNumberFormat="1" applyFont="1" applyFill="1" applyBorder="1" applyAlignment="1" applyProtection="1">
      <alignment horizontal="center" vertical="center"/>
    </xf>
    <xf numFmtId="0" fontId="19" fillId="4" borderId="0" xfId="1" quotePrefix="1" applyFont="1" applyFill="1" applyAlignment="1" applyProtection="1">
      <alignment horizontal="right" vertical="center"/>
    </xf>
    <xf numFmtId="0" fontId="19" fillId="4" borderId="3" xfId="1" applyFont="1" applyFill="1" applyBorder="1" applyAlignment="1" applyProtection="1">
      <alignment vertical="center"/>
    </xf>
    <xf numFmtId="9" fontId="19" fillId="4" borderId="3" xfId="1" applyNumberFormat="1" applyFont="1" applyFill="1" applyBorder="1" applyAlignment="1" applyProtection="1">
      <alignment vertical="center"/>
    </xf>
    <xf numFmtId="0" fontId="23" fillId="4" borderId="56" xfId="1" applyFont="1" applyFill="1" applyBorder="1" applyAlignment="1" applyProtection="1">
      <alignment horizontal="left" vertical="center"/>
    </xf>
    <xf numFmtId="0" fontId="19" fillId="4" borderId="2" xfId="1" applyFont="1" applyFill="1" applyBorder="1" applyAlignment="1" applyProtection="1">
      <alignment vertical="center"/>
    </xf>
    <xf numFmtId="0" fontId="26" fillId="4" borderId="2" xfId="1" applyFont="1" applyFill="1" applyBorder="1" applyAlignment="1" applyProtection="1">
      <alignment horizontal="center" vertical="center"/>
    </xf>
    <xf numFmtId="0" fontId="26" fillId="4" borderId="0" xfId="1" applyFont="1" applyFill="1" applyAlignment="1" applyProtection="1">
      <alignment horizontal="center" vertical="center" wrapText="1"/>
    </xf>
    <xf numFmtId="0" fontId="26" fillId="4" borderId="1" xfId="1" applyFont="1" applyFill="1" applyBorder="1" applyAlignment="1" applyProtection="1">
      <alignment horizontal="center" vertical="center" wrapText="1"/>
    </xf>
    <xf numFmtId="0" fontId="19" fillId="4" borderId="2" xfId="1" applyFont="1" applyFill="1" applyBorder="1" applyAlignment="1" applyProtection="1">
      <alignment horizontal="center" vertical="center"/>
    </xf>
    <xf numFmtId="0" fontId="19" fillId="4" borderId="16" xfId="1" applyFont="1" applyFill="1" applyBorder="1" applyAlignment="1" applyProtection="1">
      <alignment horizontal="center" vertical="center"/>
    </xf>
    <xf numFmtId="0" fontId="19" fillId="4" borderId="45" xfId="1" applyFont="1" applyFill="1" applyBorder="1" applyAlignment="1" applyProtection="1">
      <alignment horizontal="left" vertical="center"/>
    </xf>
    <xf numFmtId="0" fontId="19" fillId="4" borderId="53" xfId="1" applyFont="1" applyFill="1" applyBorder="1" applyAlignment="1" applyProtection="1">
      <alignment horizontal="left" vertical="center"/>
    </xf>
    <xf numFmtId="4" fontId="19" fillId="0" borderId="38" xfId="1" applyNumberFormat="1" applyFont="1" applyFill="1" applyBorder="1" applyAlignment="1" applyProtection="1">
      <alignment horizontal="center" vertical="center"/>
      <protection locked="0"/>
    </xf>
    <xf numFmtId="4" fontId="19" fillId="0" borderId="35" xfId="1" applyNumberFormat="1" applyFont="1" applyFill="1" applyBorder="1" applyAlignment="1" applyProtection="1">
      <alignment horizontal="center" vertical="center"/>
      <protection locked="0"/>
    </xf>
    <xf numFmtId="4" fontId="19" fillId="0" borderId="17" xfId="1" applyNumberFormat="1" applyFont="1" applyFill="1" applyBorder="1" applyAlignment="1" applyProtection="1">
      <alignment horizontal="center" vertical="center"/>
      <protection locked="0"/>
    </xf>
    <xf numFmtId="4" fontId="19" fillId="0" borderId="36" xfId="1" applyNumberFormat="1" applyFont="1" applyFill="1" applyBorder="1" applyAlignment="1" applyProtection="1">
      <alignment horizontal="center" vertical="center"/>
      <protection locked="0"/>
    </xf>
    <xf numFmtId="0" fontId="19" fillId="4" borderId="62" xfId="1" applyFont="1" applyFill="1" applyBorder="1" applyAlignment="1" applyProtection="1">
      <alignment vertical="center"/>
    </xf>
    <xf numFmtId="4" fontId="19" fillId="0" borderId="18" xfId="1" applyNumberFormat="1" applyFont="1" applyFill="1" applyBorder="1" applyAlignment="1" applyProtection="1">
      <alignment horizontal="center" vertical="center"/>
      <protection locked="0"/>
    </xf>
    <xf numFmtId="4" fontId="19" fillId="0" borderId="37" xfId="1" applyNumberFormat="1" applyFont="1" applyFill="1" applyBorder="1" applyAlignment="1" applyProtection="1">
      <alignment horizontal="center" vertical="center"/>
      <protection locked="0"/>
    </xf>
    <xf numFmtId="4" fontId="19" fillId="4" borderId="41" xfId="1" applyNumberFormat="1" applyFont="1" applyFill="1" applyBorder="1" applyAlignment="1" applyProtection="1">
      <alignment horizontal="center" vertical="center"/>
    </xf>
    <xf numFmtId="0" fontId="19" fillId="4" borderId="58" xfId="1" quotePrefix="1" applyFont="1" applyFill="1" applyBorder="1" applyAlignment="1" applyProtection="1">
      <alignment horizontal="left" vertical="center"/>
    </xf>
    <xf numFmtId="0" fontId="19" fillId="4" borderId="19" xfId="1" applyFont="1" applyFill="1" applyBorder="1" applyAlignment="1" applyProtection="1">
      <alignment vertical="center"/>
    </xf>
    <xf numFmtId="0" fontId="26" fillId="4" borderId="19" xfId="1" applyFont="1" applyFill="1" applyBorder="1" applyAlignment="1" applyProtection="1">
      <alignment horizontal="right" vertical="center"/>
    </xf>
    <xf numFmtId="164" fontId="26" fillId="4" borderId="20" xfId="1" applyNumberFormat="1" applyFont="1" applyFill="1" applyBorder="1" applyAlignment="1" applyProtection="1">
      <alignment horizontal="center" vertical="center"/>
    </xf>
    <xf numFmtId="0" fontId="19" fillId="0" borderId="0" xfId="4" applyFont="1" applyAlignment="1" applyProtection="1">
      <alignment vertical="center"/>
    </xf>
    <xf numFmtId="0" fontId="26" fillId="4" borderId="30" xfId="4" quotePrefix="1" applyFont="1" applyFill="1" applyBorder="1" applyAlignment="1" applyProtection="1">
      <alignment horizontal="left" vertical="center"/>
    </xf>
    <xf numFmtId="0" fontId="19" fillId="4" borderId="0" xfId="4" applyFont="1" applyFill="1" applyBorder="1" applyAlignment="1" applyProtection="1">
      <alignment vertical="center"/>
    </xf>
    <xf numFmtId="165" fontId="19" fillId="4" borderId="13" xfId="4" applyNumberFormat="1" applyFont="1" applyFill="1" applyBorder="1" applyAlignment="1" applyProtection="1">
      <alignment vertical="center"/>
      <protection locked="0"/>
    </xf>
    <xf numFmtId="0" fontId="19" fillId="4" borderId="139" xfId="4" applyFont="1" applyFill="1" applyBorder="1" applyAlignment="1" applyProtection="1">
      <alignment vertical="center"/>
    </xf>
    <xf numFmtId="0" fontId="23" fillId="4" borderId="30" xfId="4" applyFont="1" applyFill="1" applyBorder="1" applyAlignment="1" applyProtection="1">
      <alignment horizontal="left" vertical="center"/>
    </xf>
    <xf numFmtId="0" fontId="19" fillId="4" borderId="7" xfId="3" applyFont="1" applyFill="1" applyBorder="1" applyAlignment="1" applyProtection="1">
      <alignment horizontal="right" vertical="center"/>
    </xf>
    <xf numFmtId="0" fontId="18" fillId="0" borderId="0" xfId="4" applyFont="1" applyAlignment="1" applyProtection="1">
      <alignment vertical="center"/>
    </xf>
    <xf numFmtId="0" fontId="19" fillId="4" borderId="30" xfId="4" applyFont="1" applyFill="1" applyBorder="1" applyAlignment="1" applyProtection="1">
      <alignment vertical="center"/>
    </xf>
    <xf numFmtId="0" fontId="19" fillId="4" borderId="140" xfId="4" applyFont="1" applyFill="1" applyBorder="1" applyAlignment="1" applyProtection="1">
      <alignment horizontal="center" vertical="center"/>
    </xf>
    <xf numFmtId="0" fontId="19" fillId="4" borderId="12" xfId="4" applyFont="1" applyFill="1" applyBorder="1" applyAlignment="1" applyProtection="1">
      <alignment vertical="center"/>
    </xf>
    <xf numFmtId="0" fontId="29" fillId="4" borderId="52" xfId="4" applyFont="1" applyFill="1" applyBorder="1" applyAlignment="1" applyProtection="1">
      <alignment horizontal="center" vertical="center" wrapText="1"/>
    </xf>
    <xf numFmtId="3" fontId="19" fillId="0" borderId="35" xfId="4" applyNumberFormat="1" applyFont="1" applyFill="1" applyBorder="1" applyAlignment="1" applyProtection="1">
      <alignment horizontal="center" vertical="center"/>
      <protection locked="0"/>
    </xf>
    <xf numFmtId="3" fontId="19" fillId="0" borderId="17" xfId="4" applyNumberFormat="1" applyFont="1" applyFill="1" applyBorder="1" applyAlignment="1" applyProtection="1">
      <alignment horizontal="center" vertical="center"/>
      <protection locked="0"/>
    </xf>
    <xf numFmtId="0" fontId="26" fillId="7" borderId="0" xfId="4" applyFont="1" applyFill="1" applyAlignment="1" applyProtection="1">
      <alignment vertical="center"/>
    </xf>
    <xf numFmtId="3" fontId="19" fillId="0" borderId="36" xfId="4" applyNumberFormat="1" applyFont="1" applyFill="1" applyBorder="1" applyAlignment="1" applyProtection="1">
      <alignment horizontal="center" vertical="center"/>
      <protection locked="0"/>
    </xf>
    <xf numFmtId="0" fontId="19" fillId="7" borderId="0" xfId="4" applyFont="1" applyFill="1" applyAlignment="1" applyProtection="1">
      <alignment vertical="center"/>
    </xf>
    <xf numFmtId="0" fontId="19" fillId="0" borderId="58" xfId="4" applyFont="1" applyFill="1" applyBorder="1" applyAlignment="1" applyProtection="1">
      <alignment horizontal="left" vertical="center"/>
      <protection locked="0"/>
    </xf>
    <xf numFmtId="3" fontId="19" fillId="0" borderId="43" xfId="4" applyNumberFormat="1" applyFont="1" applyFill="1" applyBorder="1" applyAlignment="1" applyProtection="1">
      <alignment horizontal="center" vertical="center"/>
      <protection locked="0"/>
    </xf>
    <xf numFmtId="3" fontId="19" fillId="4" borderId="0" xfId="4" applyNumberFormat="1" applyFont="1" applyFill="1" applyBorder="1" applyAlignment="1" applyProtection="1">
      <alignment vertical="center"/>
    </xf>
    <xf numFmtId="3" fontId="19" fillId="4" borderId="12" xfId="4" applyNumberFormat="1" applyFont="1" applyFill="1" applyBorder="1" applyAlignment="1" applyProtection="1">
      <alignment vertical="center"/>
    </xf>
    <xf numFmtId="0" fontId="26" fillId="4" borderId="30" xfId="4" applyFont="1" applyFill="1" applyBorder="1" applyAlignment="1" applyProtection="1">
      <alignment horizontal="left" vertical="center"/>
    </xf>
    <xf numFmtId="0" fontId="29" fillId="4" borderId="0" xfId="4" applyFont="1" applyFill="1" applyBorder="1" applyAlignment="1" applyProtection="1">
      <alignment horizontal="center" vertical="center"/>
    </xf>
    <xf numFmtId="3" fontId="26" fillId="4" borderId="32" xfId="4" applyNumberFormat="1" applyFont="1" applyFill="1" applyBorder="1" applyAlignment="1" applyProtection="1">
      <alignment horizontal="center" vertical="center"/>
    </xf>
    <xf numFmtId="0" fontId="19" fillId="4" borderId="31" xfId="4" applyFont="1" applyFill="1" applyBorder="1" applyAlignment="1" applyProtection="1">
      <alignment vertical="center"/>
    </xf>
    <xf numFmtId="0" fontId="19" fillId="4" borderId="22" xfId="4" applyFont="1" applyFill="1" applyBorder="1" applyAlignment="1" applyProtection="1">
      <alignment vertical="center"/>
    </xf>
    <xf numFmtId="0" fontId="19" fillId="4" borderId="23" xfId="4" applyFont="1" applyFill="1" applyBorder="1" applyAlignment="1" applyProtection="1">
      <alignment vertical="center"/>
    </xf>
    <xf numFmtId="2" fontId="20" fillId="4" borderId="165" xfId="0" applyNumberFormat="1" applyFont="1" applyFill="1" applyBorder="1" applyAlignment="1">
      <alignment horizontal="center" vertical="center"/>
    </xf>
    <xf numFmtId="0" fontId="19" fillId="0" borderId="0" xfId="5" applyFont="1" applyAlignment="1" applyProtection="1">
      <alignment vertical="center"/>
    </xf>
    <xf numFmtId="0" fontId="25" fillId="4" borderId="30" xfId="5" applyFont="1" applyFill="1" applyBorder="1" applyAlignment="1" applyProtection="1">
      <alignment horizontal="center" vertical="center"/>
    </xf>
    <xf numFmtId="0" fontId="19" fillId="4" borderId="0" xfId="5" applyFont="1" applyFill="1" applyBorder="1" applyAlignment="1" applyProtection="1">
      <alignment horizontal="center" vertical="center"/>
    </xf>
    <xf numFmtId="0" fontId="19" fillId="4" borderId="12" xfId="5" applyFont="1" applyFill="1" applyBorder="1" applyAlignment="1" applyProtection="1">
      <alignment horizontal="center" vertical="center"/>
    </xf>
    <xf numFmtId="0" fontId="19" fillId="0" borderId="0" xfId="5" applyFont="1" applyFill="1" applyAlignment="1" applyProtection="1">
      <alignment vertical="center"/>
    </xf>
    <xf numFmtId="0" fontId="31" fillId="4" borderId="30" xfId="5" applyFont="1" applyFill="1" applyBorder="1" applyAlignment="1" applyProtection="1">
      <alignment vertical="center"/>
    </xf>
    <xf numFmtId="0" fontId="32" fillId="4" borderId="0" xfId="5" applyFont="1" applyFill="1" applyBorder="1" applyAlignment="1" applyProtection="1">
      <alignment horizontal="center" vertical="center"/>
    </xf>
    <xf numFmtId="0" fontId="19" fillId="4" borderId="0" xfId="5" applyFont="1" applyFill="1" applyBorder="1" applyAlignment="1" applyProtection="1">
      <alignment vertical="center"/>
    </xf>
    <xf numFmtId="0" fontId="32" fillId="4" borderId="0" xfId="0" applyFont="1" applyFill="1" applyBorder="1" applyAlignment="1">
      <alignment horizontal="center" vertical="center"/>
    </xf>
    <xf numFmtId="0" fontId="19" fillId="4" borderId="0" xfId="3" applyFont="1" applyFill="1" applyBorder="1" applyAlignment="1" applyProtection="1">
      <alignment horizontal="center" vertical="center"/>
    </xf>
    <xf numFmtId="0" fontId="21" fillId="4" borderId="0" xfId="3" applyFont="1" applyFill="1" applyBorder="1" applyAlignment="1" applyProtection="1">
      <alignment horizontal="center" vertical="center"/>
    </xf>
    <xf numFmtId="3" fontId="19" fillId="4" borderId="0" xfId="5" applyNumberFormat="1" applyFont="1" applyFill="1" applyBorder="1" applyAlignment="1" applyProtection="1">
      <alignment horizontal="center" vertical="center"/>
    </xf>
    <xf numFmtId="0" fontId="19" fillId="4" borderId="7" xfId="3" applyFont="1" applyFill="1" applyBorder="1" applyAlignment="1" applyProtection="1">
      <alignment horizontal="center" vertical="center"/>
    </xf>
    <xf numFmtId="3" fontId="33" fillId="4" borderId="28" xfId="0" applyNumberFormat="1" applyFont="1" applyFill="1" applyBorder="1" applyAlignment="1" applyProtection="1">
      <alignment vertical="center"/>
    </xf>
    <xf numFmtId="3" fontId="33" fillId="4" borderId="3" xfId="0" applyNumberFormat="1" applyFont="1" applyFill="1" applyBorder="1" applyAlignment="1" applyProtection="1">
      <alignment horizontal="center" vertical="center"/>
    </xf>
    <xf numFmtId="3" fontId="33" fillId="4" borderId="21" xfId="0" applyNumberFormat="1" applyFont="1" applyFill="1" applyBorder="1" applyAlignment="1" applyProtection="1">
      <alignment horizontal="center" vertical="center"/>
    </xf>
    <xf numFmtId="3" fontId="26" fillId="4" borderId="100" xfId="0" applyNumberFormat="1" applyFont="1" applyFill="1" applyBorder="1" applyAlignment="1">
      <alignment horizontal="right" vertical="center"/>
    </xf>
    <xf numFmtId="3" fontId="26" fillId="4" borderId="6" xfId="0" applyNumberFormat="1" applyFont="1" applyFill="1" applyBorder="1" applyAlignment="1">
      <alignment horizontal="center" vertical="center" textRotation="90" wrapText="1"/>
    </xf>
    <xf numFmtId="3" fontId="26" fillId="4" borderId="55" xfId="0" applyNumberFormat="1" applyFont="1" applyFill="1" applyBorder="1" applyAlignment="1">
      <alignment horizontal="left" vertical="center"/>
    </xf>
    <xf numFmtId="3" fontId="26" fillId="4" borderId="33" xfId="0" applyNumberFormat="1" applyFont="1" applyFill="1" applyBorder="1" applyAlignment="1">
      <alignment horizontal="center" vertical="center"/>
    </xf>
    <xf numFmtId="3" fontId="26" fillId="4" borderId="5" xfId="0" applyNumberFormat="1" applyFont="1" applyFill="1" applyBorder="1" applyAlignment="1">
      <alignment horizontal="center" vertical="center"/>
    </xf>
    <xf numFmtId="3" fontId="19" fillId="0" borderId="36" xfId="0" applyNumberFormat="1" applyFont="1" applyFill="1" applyBorder="1" applyAlignment="1" applyProtection="1">
      <alignment horizontal="center" vertical="center"/>
      <protection locked="0"/>
    </xf>
    <xf numFmtId="3" fontId="19" fillId="0" borderId="53" xfId="0" applyNumberFormat="1" applyFont="1" applyFill="1" applyBorder="1" applyAlignment="1" applyProtection="1">
      <alignment horizontal="center" vertical="center"/>
      <protection locked="0"/>
    </xf>
    <xf numFmtId="3" fontId="19" fillId="0" borderId="39" xfId="0" applyNumberFormat="1" applyFont="1" applyFill="1" applyBorder="1" applyAlignment="1" applyProtection="1">
      <alignment horizontal="center" vertical="center"/>
      <protection locked="0"/>
    </xf>
    <xf numFmtId="3" fontId="19" fillId="0" borderId="62" xfId="0" applyNumberFormat="1" applyFont="1" applyFill="1" applyBorder="1" applyAlignment="1" applyProtection="1">
      <alignment horizontal="center" vertical="center"/>
      <protection locked="0"/>
    </xf>
    <xf numFmtId="3" fontId="19" fillId="0" borderId="158" xfId="0" applyNumberFormat="1" applyFont="1" applyFill="1" applyBorder="1" applyAlignment="1" applyProtection="1">
      <alignment horizontal="center" vertical="center"/>
      <protection locked="0"/>
    </xf>
    <xf numFmtId="3" fontId="19" fillId="0" borderId="160" xfId="0" applyNumberFormat="1" applyFont="1" applyFill="1" applyBorder="1" applyAlignment="1" applyProtection="1">
      <alignment horizontal="center" vertical="center"/>
      <protection locked="0"/>
    </xf>
    <xf numFmtId="3" fontId="26" fillId="4" borderId="101" xfId="0" applyNumberFormat="1" applyFont="1" applyFill="1" applyBorder="1" applyAlignment="1">
      <alignment horizontal="center" vertical="center"/>
    </xf>
    <xf numFmtId="0" fontId="19" fillId="4" borderId="30" xfId="0" applyFont="1" applyFill="1" applyBorder="1" applyAlignment="1" applyProtection="1">
      <alignment vertical="center"/>
    </xf>
    <xf numFmtId="0" fontId="19" fillId="4" borderId="0" xfId="0" applyFont="1" applyFill="1" applyBorder="1" applyAlignment="1" applyProtection="1">
      <alignment vertical="center"/>
    </xf>
    <xf numFmtId="0" fontId="19" fillId="4" borderId="0" xfId="0" applyFont="1" applyFill="1" applyBorder="1" applyAlignment="1" applyProtection="1">
      <alignment horizontal="left" vertical="center"/>
    </xf>
    <xf numFmtId="0" fontId="34" fillId="4" borderId="0" xfId="0" applyFont="1" applyFill="1" applyBorder="1" applyAlignment="1" applyProtection="1">
      <alignment vertical="center"/>
    </xf>
    <xf numFmtId="0" fontId="19" fillId="4" borderId="0" xfId="0" applyFont="1" applyFill="1" applyBorder="1" applyAlignment="1" applyProtection="1">
      <alignment vertical="center" wrapText="1"/>
    </xf>
    <xf numFmtId="0" fontId="19" fillId="0" borderId="51" xfId="0" applyFont="1" applyFill="1" applyBorder="1" applyAlignment="1" applyProtection="1">
      <alignment horizontal="left" vertical="center"/>
      <protection locked="0"/>
    </xf>
    <xf numFmtId="3" fontId="19" fillId="0" borderId="38" xfId="0" applyNumberFormat="1" applyFont="1" applyFill="1" applyBorder="1" applyAlignment="1" applyProtection="1">
      <alignment horizontal="center" vertical="center"/>
      <protection locked="0"/>
    </xf>
    <xf numFmtId="1" fontId="19" fillId="0" borderId="38" xfId="0" applyNumberFormat="1" applyFont="1" applyFill="1" applyBorder="1" applyAlignment="1" applyProtection="1">
      <alignment horizontal="center" vertical="center"/>
      <protection locked="0"/>
    </xf>
    <xf numFmtId="165" fontId="19" fillId="0" borderId="38" xfId="2" applyNumberFormat="1" applyFont="1" applyFill="1" applyBorder="1" applyAlignment="1" applyProtection="1">
      <alignment horizontal="center" vertical="center"/>
      <protection locked="0"/>
    </xf>
    <xf numFmtId="3" fontId="19" fillId="4" borderId="0" xfId="2" applyNumberFormat="1" applyFont="1" applyFill="1" applyBorder="1" applyAlignment="1" applyProtection="1">
      <alignment vertical="center"/>
    </xf>
    <xf numFmtId="3" fontId="19" fillId="0" borderId="163" xfId="0" applyNumberFormat="1" applyFont="1" applyFill="1" applyBorder="1" applyAlignment="1" applyProtection="1">
      <alignment horizontal="center" vertical="center"/>
      <protection locked="0"/>
    </xf>
    <xf numFmtId="0" fontId="19" fillId="0" borderId="45" xfId="0" applyFont="1" applyFill="1" applyBorder="1" applyAlignment="1" applyProtection="1">
      <alignment horizontal="left" vertical="center"/>
      <protection locked="0"/>
    </xf>
    <xf numFmtId="3" fontId="19" fillId="0" borderId="17" xfId="0" applyNumberFormat="1" applyFont="1" applyFill="1" applyBorder="1" applyAlignment="1" applyProtection="1">
      <alignment horizontal="center" vertical="center"/>
      <protection locked="0"/>
    </xf>
    <xf numFmtId="1" fontId="19" fillId="0" borderId="17" xfId="0" applyNumberFormat="1" applyFont="1" applyFill="1" applyBorder="1" applyAlignment="1" applyProtection="1">
      <alignment horizontal="center" vertical="center"/>
      <protection locked="0"/>
    </xf>
    <xf numFmtId="165" fontId="19" fillId="0" borderId="50" xfId="2" applyNumberFormat="1" applyFont="1" applyFill="1" applyBorder="1" applyAlignment="1" applyProtection="1">
      <alignment horizontal="center" vertical="center"/>
      <protection locked="0"/>
    </xf>
    <xf numFmtId="3" fontId="19" fillId="0" borderId="164" xfId="0" applyNumberFormat="1" applyFont="1" applyFill="1" applyBorder="1" applyAlignment="1" applyProtection="1">
      <alignment horizontal="center" vertical="center"/>
      <protection locked="0"/>
    </xf>
    <xf numFmtId="165" fontId="19" fillId="0" borderId="17" xfId="2"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left" vertical="center"/>
      <protection locked="0"/>
    </xf>
    <xf numFmtId="3" fontId="19" fillId="0" borderId="48" xfId="0" applyNumberFormat="1" applyFont="1" applyFill="1" applyBorder="1" applyAlignment="1" applyProtection="1">
      <alignment horizontal="center" vertical="center"/>
      <protection locked="0"/>
    </xf>
    <xf numFmtId="1" fontId="19" fillId="0" borderId="48" xfId="0" applyNumberFormat="1" applyFont="1" applyFill="1" applyBorder="1" applyAlignment="1" applyProtection="1">
      <alignment horizontal="center" vertical="center"/>
      <protection locked="0"/>
    </xf>
    <xf numFmtId="165" fontId="19" fillId="0" borderId="48" xfId="2" applyNumberFormat="1" applyFont="1" applyFill="1" applyBorder="1" applyAlignment="1" applyProtection="1">
      <alignment horizontal="center" vertical="center"/>
      <protection locked="0"/>
    </xf>
    <xf numFmtId="3" fontId="19" fillId="0" borderId="161" xfId="0" applyNumberFormat="1" applyFont="1" applyFill="1" applyBorder="1" applyAlignment="1" applyProtection="1">
      <alignment horizontal="center" vertical="center"/>
      <protection locked="0"/>
    </xf>
    <xf numFmtId="0" fontId="19" fillId="4" borderId="30" xfId="0" applyFont="1" applyFill="1" applyBorder="1" applyAlignment="1" applyProtection="1">
      <alignment horizontal="left" vertical="center"/>
    </xf>
    <xf numFmtId="3" fontId="26" fillId="4" borderId="43" xfId="0" applyNumberFormat="1" applyFont="1" applyFill="1" applyBorder="1" applyAlignment="1" applyProtection="1">
      <alignment horizontal="center" vertical="center"/>
    </xf>
    <xf numFmtId="3" fontId="19" fillId="4" borderId="6" xfId="0" applyNumberFormat="1" applyFont="1" applyFill="1" applyBorder="1" applyAlignment="1" applyProtection="1">
      <alignment vertical="center"/>
    </xf>
    <xf numFmtId="3" fontId="19" fillId="4" borderId="0" xfId="0" applyNumberFormat="1" applyFont="1" applyFill="1" applyBorder="1" applyAlignment="1" applyProtection="1">
      <alignment vertical="center"/>
    </xf>
    <xf numFmtId="3" fontId="26" fillId="4" borderId="103" xfId="0" applyNumberFormat="1" applyFont="1" applyFill="1" applyBorder="1" applyAlignment="1" applyProtection="1">
      <alignment horizontal="center" vertical="center"/>
    </xf>
    <xf numFmtId="3" fontId="26" fillId="4" borderId="108" xfId="0" applyNumberFormat="1" applyFont="1" applyFill="1" applyBorder="1" applyAlignment="1" applyProtection="1">
      <alignment horizontal="center" vertical="center"/>
    </xf>
    <xf numFmtId="3" fontId="26" fillId="4" borderId="0" xfId="0" applyNumberFormat="1" applyFont="1" applyFill="1" applyBorder="1" applyAlignment="1" applyProtection="1">
      <alignment vertical="center"/>
    </xf>
    <xf numFmtId="3" fontId="26" fillId="4" borderId="162" xfId="0" applyNumberFormat="1" applyFont="1" applyFill="1" applyBorder="1" applyAlignment="1" applyProtection="1">
      <alignment vertical="center"/>
    </xf>
    <xf numFmtId="0" fontId="35" fillId="4" borderId="31" xfId="0" applyFont="1" applyFill="1" applyBorder="1" applyAlignment="1" applyProtection="1">
      <alignment horizontal="center" vertical="center"/>
    </xf>
    <xf numFmtId="0" fontId="35" fillId="4" borderId="22" xfId="0" applyFont="1" applyFill="1" applyBorder="1" applyAlignment="1" applyProtection="1">
      <alignment vertical="center"/>
    </xf>
    <xf numFmtId="37" fontId="35" fillId="4" borderId="22" xfId="0" applyNumberFormat="1" applyFont="1" applyFill="1" applyBorder="1" applyAlignment="1" applyProtection="1">
      <alignment vertical="center"/>
    </xf>
    <xf numFmtId="165" fontId="35" fillId="4" borderId="22" xfId="2" applyNumberFormat="1" applyFont="1" applyFill="1" applyBorder="1" applyAlignment="1" applyProtection="1">
      <alignment vertical="center"/>
    </xf>
    <xf numFmtId="37" fontId="19" fillId="4" borderId="22" xfId="0" applyNumberFormat="1" applyFont="1" applyFill="1" applyBorder="1" applyAlignment="1" applyProtection="1">
      <alignment vertical="center"/>
    </xf>
    <xf numFmtId="37" fontId="19" fillId="4" borderId="23" xfId="0" applyNumberFormat="1" applyFont="1" applyFill="1" applyBorder="1" applyAlignment="1" applyProtection="1">
      <alignment vertical="center"/>
    </xf>
    <xf numFmtId="0" fontId="19" fillId="4" borderId="0" xfId="0" applyFont="1" applyFill="1" applyBorder="1" applyAlignment="1">
      <alignment vertical="center"/>
    </xf>
    <xf numFmtId="3" fontId="26" fillId="4" borderId="12" xfId="0" applyNumberFormat="1" applyFont="1" applyFill="1" applyBorder="1" applyAlignment="1" applyProtection="1">
      <alignment horizontal="center"/>
    </xf>
    <xf numFmtId="0" fontId="19" fillId="0" borderId="0" xfId="4" applyFont="1" applyFill="1" applyBorder="1" applyAlignment="1" applyProtection="1">
      <alignment vertical="center"/>
    </xf>
    <xf numFmtId="0" fontId="31" fillId="4" borderId="30" xfId="5" quotePrefix="1" applyFont="1" applyFill="1" applyBorder="1" applyAlignment="1" applyProtection="1">
      <alignment vertical="center"/>
    </xf>
    <xf numFmtId="0" fontId="33" fillId="4" borderId="0" xfId="5" applyFont="1" applyFill="1" applyBorder="1" applyAlignment="1" applyProtection="1">
      <alignment horizontal="left" vertical="center"/>
    </xf>
    <xf numFmtId="3" fontId="31" fillId="4" borderId="0" xfId="5" applyNumberFormat="1" applyFont="1" applyFill="1" applyBorder="1" applyAlignment="1" applyProtection="1">
      <alignment horizontal="center" vertical="center"/>
    </xf>
    <xf numFmtId="0" fontId="26" fillId="4" borderId="0" xfId="5" applyFont="1" applyFill="1" applyBorder="1" applyAlignment="1" applyProtection="1">
      <alignment vertical="center"/>
    </xf>
    <xf numFmtId="3" fontId="19" fillId="4" borderId="7" xfId="3" applyNumberFormat="1" applyFont="1" applyFill="1" applyBorder="1" applyAlignment="1" applyProtection="1">
      <alignment horizontal="center" vertical="center"/>
    </xf>
    <xf numFmtId="0" fontId="19" fillId="0" borderId="30" xfId="5" applyFont="1" applyBorder="1" applyAlignment="1" applyProtection="1">
      <alignment vertical="center"/>
    </xf>
    <xf numFmtId="0" fontId="33" fillId="4" borderId="30" xfId="5" applyFont="1" applyFill="1" applyBorder="1" applyAlignment="1" applyProtection="1">
      <alignment vertical="center"/>
    </xf>
    <xf numFmtId="2" fontId="19" fillId="4" borderId="30" xfId="0" applyNumberFormat="1" applyFont="1" applyFill="1" applyBorder="1" applyAlignment="1">
      <alignment horizontal="right"/>
    </xf>
    <xf numFmtId="2" fontId="26" fillId="4" borderId="33" xfId="0" applyNumberFormat="1" applyFont="1" applyFill="1" applyBorder="1" applyAlignment="1" applyProtection="1">
      <alignment horizontal="center"/>
    </xf>
    <xf numFmtId="2" fontId="29" fillId="4" borderId="0" xfId="0" applyNumberFormat="1" applyFont="1" applyFill="1" applyBorder="1" applyAlignment="1">
      <alignment horizontal="left"/>
    </xf>
    <xf numFmtId="3" fontId="19" fillId="4" borderId="0" xfId="4" applyNumberFormat="1" applyFont="1" applyFill="1" applyBorder="1" applyAlignment="1" applyProtection="1">
      <alignment horizontal="center" vertical="center"/>
    </xf>
    <xf numFmtId="3" fontId="19" fillId="4" borderId="12" xfId="0" applyNumberFormat="1" applyFont="1" applyFill="1" applyBorder="1" applyAlignment="1">
      <alignment horizontal="center"/>
    </xf>
    <xf numFmtId="0" fontId="18" fillId="0" borderId="0" xfId="4" applyFont="1" applyFill="1" applyBorder="1" applyAlignment="1" applyProtection="1">
      <alignment vertical="center"/>
    </xf>
    <xf numFmtId="0" fontId="26" fillId="0" borderId="0" xfId="4" applyFont="1" applyFill="1" applyBorder="1" applyAlignment="1" applyProtection="1">
      <alignment vertical="center"/>
    </xf>
    <xf numFmtId="0" fontId="19" fillId="4" borderId="56" xfId="0" applyFont="1" applyFill="1" applyBorder="1" applyAlignment="1" applyProtection="1">
      <alignment horizontal="left"/>
    </xf>
    <xf numFmtId="0" fontId="19" fillId="4" borderId="103" xfId="0" applyFont="1" applyFill="1" applyBorder="1" applyProtection="1"/>
    <xf numFmtId="0" fontId="26" fillId="4" borderId="83" xfId="0" applyFont="1" applyFill="1" applyBorder="1" applyAlignment="1" applyProtection="1">
      <alignment horizontal="center" vertical="center" wrapText="1"/>
    </xf>
    <xf numFmtId="3" fontId="26" fillId="4" borderId="42" xfId="0" applyNumberFormat="1" applyFont="1" applyFill="1" applyBorder="1" applyAlignment="1" applyProtection="1">
      <alignment horizontal="center" vertical="center" wrapText="1"/>
    </xf>
    <xf numFmtId="3" fontId="26" fillId="4" borderId="16" xfId="0" applyNumberFormat="1" applyFont="1" applyFill="1" applyBorder="1" applyAlignment="1" applyProtection="1">
      <alignment horizontal="center" vertical="center"/>
    </xf>
    <xf numFmtId="0" fontId="19" fillId="0" borderId="0" xfId="4" applyFont="1" applyFill="1" applyBorder="1" applyAlignment="1" applyProtection="1">
      <alignment horizontal="center" vertical="center"/>
    </xf>
    <xf numFmtId="0" fontId="26" fillId="4" borderId="117" xfId="0" applyFont="1" applyFill="1" applyBorder="1" applyAlignment="1" applyProtection="1">
      <alignment horizontal="center"/>
    </xf>
    <xf numFmtId="0" fontId="26" fillId="4" borderId="112" xfId="0" applyFont="1" applyFill="1" applyBorder="1" applyAlignment="1" applyProtection="1">
      <alignment horizontal="center"/>
    </xf>
    <xf numFmtId="0" fontId="36" fillId="4" borderId="152" xfId="0" applyFont="1" applyFill="1" applyBorder="1" applyAlignment="1" applyProtection="1">
      <alignment horizontal="center"/>
      <protection locked="0"/>
    </xf>
    <xf numFmtId="3" fontId="37" fillId="4" borderId="155" xfId="0" applyNumberFormat="1" applyFont="1" applyFill="1" applyBorder="1" applyAlignment="1" applyProtection="1">
      <alignment horizontal="center"/>
      <protection locked="0"/>
    </xf>
    <xf numFmtId="3" fontId="37" fillId="4" borderId="114" xfId="0" applyNumberFormat="1" applyFont="1" applyFill="1" applyBorder="1" applyAlignment="1" applyProtection="1">
      <alignment horizontal="center"/>
      <protection locked="0"/>
    </xf>
    <xf numFmtId="3" fontId="19" fillId="4" borderId="120" xfId="0" applyNumberFormat="1" applyFont="1" applyFill="1" applyBorder="1" applyAlignment="1" applyProtection="1">
      <alignment horizontal="center"/>
    </xf>
    <xf numFmtId="0" fontId="36" fillId="0" borderId="153" xfId="0" applyFont="1" applyFill="1" applyBorder="1" applyAlignment="1" applyProtection="1">
      <alignment horizontal="center"/>
      <protection locked="0"/>
    </xf>
    <xf numFmtId="3" fontId="37" fillId="0" borderId="151" xfId="0" applyNumberFormat="1" applyFont="1" applyFill="1" applyBorder="1" applyAlignment="1" applyProtection="1">
      <alignment horizontal="center"/>
      <protection locked="0"/>
    </xf>
    <xf numFmtId="3" fontId="37" fillId="0" borderId="111" xfId="0" applyNumberFormat="1" applyFont="1" applyFill="1" applyBorder="1" applyAlignment="1" applyProtection="1">
      <alignment horizontal="center"/>
      <protection locked="0"/>
    </xf>
    <xf numFmtId="3" fontId="19" fillId="4" borderId="121" xfId="0" applyNumberFormat="1" applyFont="1" applyFill="1" applyBorder="1" applyAlignment="1" applyProtection="1">
      <alignment horizontal="center"/>
    </xf>
    <xf numFmtId="0" fontId="19" fillId="0" borderId="12" xfId="4" applyFont="1" applyFill="1" applyBorder="1" applyAlignment="1" applyProtection="1">
      <alignment vertical="center"/>
    </xf>
    <xf numFmtId="0" fontId="26" fillId="4" borderId="95" xfId="0" applyFont="1" applyFill="1" applyBorder="1" applyAlignment="1" applyProtection="1">
      <alignment horizontal="center"/>
    </xf>
    <xf numFmtId="0" fontId="19" fillId="4" borderId="118" xfId="0" applyFont="1" applyFill="1" applyBorder="1" applyAlignment="1" applyProtection="1"/>
    <xf numFmtId="0" fontId="36" fillId="4" borderId="118" xfId="0" applyFont="1" applyFill="1" applyBorder="1" applyAlignment="1" applyProtection="1">
      <alignment horizontal="center"/>
      <protection locked="0"/>
    </xf>
    <xf numFmtId="3" fontId="37" fillId="4" borderId="118" xfId="0" applyNumberFormat="1" applyFont="1" applyFill="1" applyBorder="1" applyAlignment="1" applyProtection="1">
      <alignment horizontal="center"/>
      <protection locked="0"/>
    </xf>
    <xf numFmtId="3" fontId="19" fillId="4" borderId="124" xfId="0" applyNumberFormat="1" applyFont="1" applyFill="1" applyBorder="1" applyAlignment="1" applyProtection="1">
      <alignment horizontal="center"/>
    </xf>
    <xf numFmtId="0" fontId="19" fillId="4" borderId="119" xfId="0" applyFont="1" applyFill="1" applyBorder="1" applyAlignment="1" applyProtection="1"/>
    <xf numFmtId="0" fontId="26" fillId="4" borderId="30" xfId="0" applyFont="1" applyFill="1" applyBorder="1" applyAlignment="1" applyProtection="1">
      <alignment horizontal="left"/>
    </xf>
    <xf numFmtId="0" fontId="26" fillId="4" borderId="0" xfId="0" applyFont="1" applyFill="1" applyBorder="1" applyAlignment="1" applyProtection="1">
      <alignment horizontal="right"/>
    </xf>
    <xf numFmtId="1" fontId="26" fillId="4" borderId="154" xfId="0" applyNumberFormat="1" applyFont="1" applyFill="1" applyBorder="1" applyAlignment="1" applyProtection="1">
      <alignment horizontal="right"/>
    </xf>
    <xf numFmtId="3" fontId="19" fillId="4" borderId="0" xfId="0" applyNumberFormat="1" applyFont="1" applyFill="1" applyBorder="1" applyAlignment="1" applyProtection="1">
      <alignment horizontal="center"/>
    </xf>
    <xf numFmtId="3" fontId="19" fillId="4" borderId="40" xfId="0" applyNumberFormat="1" applyFont="1" applyFill="1" applyBorder="1" applyAlignment="1" applyProtection="1">
      <alignment horizontal="center"/>
    </xf>
    <xf numFmtId="3" fontId="37" fillId="0" borderId="17" xfId="0" applyNumberFormat="1" applyFont="1" applyFill="1" applyBorder="1" applyAlignment="1" applyProtection="1">
      <alignment horizontal="center"/>
      <protection locked="0"/>
    </xf>
    <xf numFmtId="3" fontId="37" fillId="0" borderId="36" xfId="0" applyNumberFormat="1" applyFont="1" applyFill="1" applyBorder="1" applyAlignment="1" applyProtection="1">
      <alignment horizontal="center"/>
      <protection locked="0"/>
    </xf>
    <xf numFmtId="3" fontId="19" fillId="4" borderId="12" xfId="0" applyNumberFormat="1" applyFont="1" applyFill="1" applyBorder="1" applyAlignment="1" applyProtection="1">
      <alignment horizontal="center"/>
    </xf>
    <xf numFmtId="0" fontId="19" fillId="4" borderId="0" xfId="0" quotePrefix="1" applyFont="1" applyFill="1" applyBorder="1" applyAlignment="1" applyProtection="1">
      <alignment horizontal="left"/>
    </xf>
    <xf numFmtId="3" fontId="37" fillId="0" borderId="6" xfId="0" applyNumberFormat="1" applyFont="1" applyFill="1" applyBorder="1" applyAlignment="1" applyProtection="1">
      <alignment horizontal="center"/>
      <protection locked="0"/>
    </xf>
    <xf numFmtId="3" fontId="37" fillId="0" borderId="40" xfId="0" applyNumberFormat="1" applyFont="1" applyFill="1" applyBorder="1" applyAlignment="1" applyProtection="1">
      <alignment horizontal="center"/>
      <protection locked="0"/>
    </xf>
    <xf numFmtId="3" fontId="19" fillId="4" borderId="99" xfId="0" applyNumberFormat="1" applyFont="1" applyFill="1" applyBorder="1" applyAlignment="1" applyProtection="1">
      <alignment horizontal="center"/>
    </xf>
    <xf numFmtId="0" fontId="19" fillId="4" borderId="56" xfId="0" quotePrefix="1" applyFont="1" applyFill="1" applyBorder="1" applyAlignment="1" applyProtection="1">
      <alignment horizontal="left"/>
    </xf>
    <xf numFmtId="0" fontId="19" fillId="4" borderId="103" xfId="0" applyFont="1" applyFill="1" applyBorder="1" applyAlignment="1" applyProtection="1">
      <alignment horizontal="right"/>
    </xf>
    <xf numFmtId="0" fontId="19" fillId="4" borderId="83" xfId="0" quotePrefix="1" applyFont="1" applyFill="1" applyBorder="1" applyAlignment="1" applyProtection="1">
      <alignment horizontal="center"/>
    </xf>
    <xf numFmtId="3" fontId="19" fillId="4" borderId="102" xfId="0" applyNumberFormat="1" applyFont="1" applyFill="1" applyBorder="1" applyAlignment="1" applyProtection="1">
      <alignment horizontal="center"/>
    </xf>
    <xf numFmtId="3" fontId="19" fillId="4" borderId="42" xfId="0" applyNumberFormat="1" applyFont="1" applyFill="1" applyBorder="1" applyAlignment="1" applyProtection="1">
      <alignment horizontal="center"/>
    </xf>
    <xf numFmtId="3" fontId="26" fillId="4" borderId="16" xfId="0" applyNumberFormat="1" applyFont="1" applyFill="1" applyBorder="1" applyAlignment="1" applyProtection="1">
      <alignment horizontal="center"/>
    </xf>
    <xf numFmtId="0" fontId="37" fillId="0" borderId="60" xfId="0" applyFont="1" applyFill="1" applyBorder="1" applyAlignment="1" applyProtection="1">
      <protection locked="0"/>
    </xf>
    <xf numFmtId="0" fontId="37" fillId="4" borderId="71" xfId="0" applyFont="1" applyFill="1" applyBorder="1" applyAlignment="1" applyProtection="1">
      <protection locked="0"/>
    </xf>
    <xf numFmtId="3" fontId="19" fillId="4" borderId="85" xfId="0" applyNumberFormat="1" applyFont="1" applyFill="1" applyBorder="1" applyAlignment="1" applyProtection="1">
      <alignment horizontal="center"/>
    </xf>
    <xf numFmtId="0" fontId="37" fillId="0" borderId="57" xfId="0" applyFont="1" applyFill="1" applyBorder="1" applyAlignment="1" applyProtection="1">
      <protection locked="0"/>
    </xf>
    <xf numFmtId="0" fontId="37" fillId="4" borderId="116" xfId="0" applyFont="1" applyFill="1" applyBorder="1" applyAlignment="1" applyProtection="1">
      <protection locked="0"/>
    </xf>
    <xf numFmtId="0" fontId="34" fillId="4" borderId="56" xfId="0" quotePrefix="1" applyFont="1" applyFill="1" applyBorder="1" applyAlignment="1" applyProtection="1">
      <alignment horizontal="left"/>
    </xf>
    <xf numFmtId="0" fontId="19" fillId="4" borderId="83" xfId="0" applyFont="1" applyFill="1" applyBorder="1" applyAlignment="1" applyProtection="1">
      <alignment horizontal="center"/>
    </xf>
    <xf numFmtId="3" fontId="38" fillId="4" borderId="102" xfId="0" applyNumberFormat="1" applyFont="1" applyFill="1" applyBorder="1" applyAlignment="1" applyProtection="1">
      <alignment horizontal="center"/>
    </xf>
    <xf numFmtId="0" fontId="26" fillId="4" borderId="112" xfId="0" applyFont="1" applyFill="1" applyBorder="1" applyAlignment="1" applyProtection="1">
      <alignment horizontal="center" wrapText="1"/>
    </xf>
    <xf numFmtId="0" fontId="36" fillId="4" borderId="113" xfId="0" applyFont="1" applyFill="1" applyBorder="1" applyAlignment="1" applyProtection="1">
      <alignment horizontal="center"/>
      <protection locked="0"/>
    </xf>
    <xf numFmtId="0" fontId="19" fillId="5" borderId="60" xfId="0" applyFont="1" applyFill="1" applyBorder="1" applyAlignment="1" applyProtection="1">
      <protection locked="0"/>
    </xf>
    <xf numFmtId="3" fontId="19" fillId="0" borderId="0" xfId="4" applyNumberFormat="1" applyFont="1" applyFill="1" applyBorder="1" applyAlignment="1" applyProtection="1">
      <alignment vertical="center"/>
    </xf>
    <xf numFmtId="0" fontId="37" fillId="0" borderId="70" xfId="0" applyFont="1" applyFill="1" applyBorder="1" applyAlignment="1" applyProtection="1">
      <alignment horizontal="center"/>
      <protection locked="0"/>
    </xf>
    <xf numFmtId="0" fontId="19" fillId="0" borderId="60" xfId="0" applyFont="1" applyFill="1" applyBorder="1" applyAlignment="1" applyProtection="1">
      <protection locked="0"/>
    </xf>
    <xf numFmtId="0" fontId="37" fillId="0" borderId="71" xfId="0" applyFont="1" applyFill="1" applyBorder="1" applyAlignment="1" applyProtection="1">
      <protection locked="0"/>
    </xf>
    <xf numFmtId="0" fontId="19" fillId="4" borderId="79" xfId="0" applyFont="1" applyFill="1" applyBorder="1" applyAlignment="1" applyProtection="1">
      <alignment horizontal="right"/>
    </xf>
    <xf numFmtId="0" fontId="19" fillId="4" borderId="83" xfId="0" applyFont="1" applyFill="1" applyBorder="1" applyAlignment="1" applyProtection="1">
      <alignment horizontal="center"/>
      <protection locked="0"/>
    </xf>
    <xf numFmtId="3" fontId="19" fillId="4" borderId="102" xfId="0" applyNumberFormat="1" applyFont="1" applyFill="1" applyBorder="1" applyAlignment="1" applyProtection="1">
      <alignment horizontal="center"/>
      <protection locked="0"/>
    </xf>
    <xf numFmtId="3" fontId="19" fillId="4" borderId="42" xfId="0" applyNumberFormat="1" applyFont="1" applyFill="1" applyBorder="1" applyAlignment="1" applyProtection="1">
      <alignment horizontal="center"/>
      <protection locked="0"/>
    </xf>
    <xf numFmtId="0" fontId="19" fillId="0" borderId="45" xfId="0" applyFont="1" applyFill="1" applyBorder="1" applyAlignment="1" applyProtection="1">
      <alignment horizontal="left"/>
      <protection locked="0"/>
    </xf>
    <xf numFmtId="0" fontId="37" fillId="4" borderId="15" xfId="0" quotePrefix="1" applyFont="1" applyFill="1" applyBorder="1" applyAlignment="1" applyProtection="1">
      <alignment horizontal="left"/>
      <protection locked="0"/>
    </xf>
    <xf numFmtId="0" fontId="37" fillId="2" borderId="70" xfId="0" applyFont="1" applyFill="1" applyBorder="1" applyAlignment="1" applyProtection="1">
      <alignment horizontal="center"/>
      <protection locked="0"/>
    </xf>
    <xf numFmtId="3" fontId="19" fillId="2" borderId="17" xfId="0" applyNumberFormat="1" applyFont="1" applyFill="1" applyBorder="1" applyAlignment="1" applyProtection="1">
      <alignment horizontal="center"/>
      <protection locked="0"/>
    </xf>
    <xf numFmtId="3" fontId="19" fillId="2" borderId="36" xfId="0" applyNumberFormat="1" applyFont="1" applyFill="1" applyBorder="1" applyAlignment="1" applyProtection="1">
      <alignment horizontal="center"/>
      <protection locked="0"/>
    </xf>
    <xf numFmtId="3" fontId="19" fillId="4" borderId="46" xfId="0" applyNumberFormat="1" applyFont="1" applyFill="1" applyBorder="1" applyAlignment="1" applyProtection="1">
      <alignment horizontal="center"/>
    </xf>
    <xf numFmtId="0" fontId="19" fillId="0" borderId="30" xfId="0" applyFont="1" applyFill="1" applyBorder="1" applyAlignment="1" applyProtection="1">
      <alignment horizontal="left"/>
      <protection locked="0"/>
    </xf>
    <xf numFmtId="0" fontId="37" fillId="4" borderId="0" xfId="0" applyFont="1" applyFill="1" applyBorder="1" applyProtection="1">
      <protection locked="0"/>
    </xf>
    <xf numFmtId="0" fontId="37" fillId="2" borderId="73" xfId="0" applyFont="1" applyFill="1" applyBorder="1" applyAlignment="1" applyProtection="1">
      <alignment horizontal="center"/>
      <protection locked="0"/>
    </xf>
    <xf numFmtId="3" fontId="19" fillId="2" borderId="6" xfId="0" applyNumberFormat="1" applyFont="1" applyFill="1" applyBorder="1" applyAlignment="1" applyProtection="1">
      <alignment horizontal="center"/>
      <protection locked="0"/>
    </xf>
    <xf numFmtId="3" fontId="19" fillId="2" borderId="40" xfId="0" applyNumberFormat="1" applyFont="1" applyFill="1" applyBorder="1" applyAlignment="1" applyProtection="1">
      <alignment horizontal="center"/>
      <protection locked="0"/>
    </xf>
    <xf numFmtId="3" fontId="19" fillId="4" borderId="49" xfId="0" applyNumberFormat="1" applyFont="1" applyFill="1" applyBorder="1" applyAlignment="1" applyProtection="1">
      <alignment horizontal="center"/>
      <protection locked="0"/>
    </xf>
    <xf numFmtId="0" fontId="34" fillId="4" borderId="67" xfId="0" quotePrefix="1" applyFont="1" applyFill="1" applyBorder="1" applyAlignment="1" applyProtection="1">
      <alignment horizontal="left"/>
    </xf>
    <xf numFmtId="0" fontId="19" fillId="4" borderId="68" xfId="0" applyFont="1" applyFill="1" applyBorder="1" applyAlignment="1" applyProtection="1">
      <alignment horizontal="right"/>
    </xf>
    <xf numFmtId="0" fontId="19" fillId="4" borderId="80" xfId="0" applyFont="1" applyFill="1" applyBorder="1" applyAlignment="1" applyProtection="1">
      <alignment horizontal="center"/>
    </xf>
    <xf numFmtId="3" fontId="19" fillId="4" borderId="81" xfId="0" applyNumberFormat="1" applyFont="1" applyFill="1" applyBorder="1" applyAlignment="1" applyProtection="1">
      <alignment horizontal="center"/>
    </xf>
    <xf numFmtId="3" fontId="19" fillId="4" borderId="82" xfId="0" applyNumberFormat="1" applyFont="1" applyFill="1" applyBorder="1" applyAlignment="1" applyProtection="1">
      <alignment horizontal="center"/>
    </xf>
    <xf numFmtId="3" fontId="26" fillId="4" borderId="69" xfId="0" applyNumberFormat="1" applyFont="1" applyFill="1" applyBorder="1" applyAlignment="1" applyProtection="1">
      <alignment horizontal="center"/>
    </xf>
    <xf numFmtId="0" fontId="34" fillId="4" borderId="74" xfId="0" quotePrefix="1" applyFont="1" applyFill="1" applyBorder="1" applyAlignment="1" applyProtection="1">
      <alignment horizontal="left"/>
    </xf>
    <xf numFmtId="0" fontId="34" fillId="4" borderId="75" xfId="0" applyFont="1" applyFill="1" applyBorder="1" applyAlignment="1" applyProtection="1">
      <alignment horizontal="right"/>
    </xf>
    <xf numFmtId="0" fontId="19" fillId="4" borderId="75" xfId="0" applyFont="1" applyFill="1" applyBorder="1" applyAlignment="1" applyProtection="1">
      <alignment horizontal="center"/>
    </xf>
    <xf numFmtId="3" fontId="19" fillId="4" borderId="75" xfId="0" applyNumberFormat="1" applyFont="1" applyFill="1" applyBorder="1" applyAlignment="1" applyProtection="1">
      <alignment horizontal="center"/>
    </xf>
    <xf numFmtId="3" fontId="23" fillId="4" borderId="76" xfId="0" applyNumberFormat="1" applyFont="1" applyFill="1" applyBorder="1" applyAlignment="1" applyProtection="1">
      <alignment horizontal="center"/>
    </xf>
    <xf numFmtId="0" fontId="26" fillId="4" borderId="0" xfId="0" quotePrefix="1" applyFont="1" applyFill="1" applyBorder="1" applyAlignment="1" applyProtection="1">
      <alignment horizontal="right"/>
    </xf>
    <xf numFmtId="0" fontId="19" fillId="4" borderId="30" xfId="0" applyFont="1" applyFill="1" applyBorder="1" applyAlignment="1" applyProtection="1">
      <alignment horizontal="left"/>
    </xf>
    <xf numFmtId="0" fontId="19" fillId="4" borderId="0" xfId="0" applyFont="1" applyFill="1" applyBorder="1" applyProtection="1"/>
    <xf numFmtId="0" fontId="19" fillId="4" borderId="0" xfId="0" applyFont="1" applyFill="1" applyBorder="1" applyAlignment="1" applyProtection="1">
      <alignment horizontal="center"/>
    </xf>
    <xf numFmtId="0" fontId="26" fillId="4" borderId="0" xfId="0" applyFont="1" applyFill="1" applyBorder="1" applyAlignment="1" applyProtection="1">
      <alignment horizontal="center"/>
    </xf>
    <xf numFmtId="3" fontId="26" fillId="4" borderId="0" xfId="0" applyNumberFormat="1" applyFont="1" applyFill="1" applyBorder="1" applyAlignment="1" applyProtection="1">
      <alignment horizontal="center"/>
    </xf>
    <xf numFmtId="0" fontId="19" fillId="4" borderId="31" xfId="0" applyFont="1" applyFill="1" applyBorder="1" applyAlignment="1" applyProtection="1">
      <alignment horizontal="left"/>
    </xf>
    <xf numFmtId="0" fontId="19" fillId="4" borderId="22" xfId="0" applyFont="1" applyFill="1" applyBorder="1" applyProtection="1"/>
    <xf numFmtId="0" fontId="19" fillId="4" borderId="22" xfId="0" applyFont="1" applyFill="1" applyBorder="1" applyAlignment="1" applyProtection="1">
      <alignment horizontal="center"/>
    </xf>
    <xf numFmtId="3" fontId="19" fillId="4" borderId="22" xfId="0" applyNumberFormat="1" applyFont="1" applyFill="1" applyBorder="1" applyAlignment="1" applyProtection="1">
      <alignment horizontal="center"/>
    </xf>
    <xf numFmtId="3" fontId="19" fillId="4" borderId="23" xfId="0" applyNumberFormat="1" applyFont="1" applyFill="1" applyBorder="1" applyAlignment="1" applyProtection="1">
      <alignment horizontal="center"/>
    </xf>
    <xf numFmtId="0" fontId="19" fillId="0" borderId="0" xfId="0" applyFont="1" applyFill="1" applyAlignment="1" applyProtection="1">
      <alignment horizontal="left"/>
    </xf>
    <xf numFmtId="0" fontId="19" fillId="0" borderId="0" xfId="0" applyFont="1" applyProtection="1"/>
    <xf numFmtId="0" fontId="19" fillId="0" borderId="0" xfId="0" applyFont="1" applyAlignment="1" applyProtection="1">
      <alignment horizontal="center"/>
    </xf>
    <xf numFmtId="3" fontId="19" fillId="0" borderId="0" xfId="0" applyNumberFormat="1" applyFont="1" applyAlignment="1" applyProtection="1">
      <alignment horizontal="center"/>
    </xf>
    <xf numFmtId="3" fontId="19" fillId="0" borderId="0" xfId="4" applyNumberFormat="1" applyFont="1" applyFill="1" applyBorder="1" applyAlignment="1" applyProtection="1">
      <alignment horizontal="center" vertical="center"/>
    </xf>
    <xf numFmtId="0" fontId="26" fillId="4" borderId="146" xfId="0" applyFont="1" applyFill="1" applyBorder="1" applyAlignment="1" applyProtection="1">
      <alignment horizontal="center"/>
    </xf>
    <xf numFmtId="0" fontId="26" fillId="4" borderId="147" xfId="0" applyFont="1" applyFill="1" applyBorder="1" applyAlignment="1" applyProtection="1">
      <alignment horizontal="center"/>
    </xf>
    <xf numFmtId="3" fontId="37" fillId="4" borderId="150" xfId="0" applyNumberFormat="1" applyFont="1" applyFill="1" applyBorder="1" applyAlignment="1" applyProtection="1">
      <alignment horizontal="center"/>
      <protection locked="0"/>
    </xf>
    <xf numFmtId="3" fontId="37" fillId="4" borderId="148" xfId="0" applyNumberFormat="1" applyFont="1" applyFill="1" applyBorder="1" applyAlignment="1" applyProtection="1">
      <alignment horizontal="center"/>
      <protection locked="0"/>
    </xf>
    <xf numFmtId="3" fontId="19" fillId="4" borderId="149" xfId="0" applyNumberFormat="1" applyFont="1" applyFill="1" applyBorder="1" applyAlignment="1" applyProtection="1">
      <alignment horizontal="center"/>
    </xf>
    <xf numFmtId="3" fontId="19" fillId="4" borderId="98" xfId="0" applyNumberFormat="1" applyFont="1" applyFill="1" applyBorder="1" applyAlignment="1" applyProtection="1">
      <alignment horizontal="center"/>
    </xf>
    <xf numFmtId="3" fontId="37" fillId="0" borderId="39" xfId="0" applyNumberFormat="1" applyFont="1" applyFill="1" applyBorder="1" applyAlignment="1" applyProtection="1">
      <alignment horizontal="center"/>
      <protection locked="0"/>
    </xf>
    <xf numFmtId="3" fontId="19" fillId="4" borderId="87" xfId="0" applyNumberFormat="1" applyFont="1" applyFill="1" applyBorder="1" applyAlignment="1" applyProtection="1">
      <alignment horizontal="center"/>
    </xf>
    <xf numFmtId="3" fontId="37" fillId="0" borderId="91" xfId="0" applyNumberFormat="1" applyFont="1" applyFill="1" applyBorder="1" applyAlignment="1" applyProtection="1">
      <alignment horizontal="center"/>
      <protection locked="0"/>
    </xf>
    <xf numFmtId="0" fontId="19" fillId="4" borderId="80" xfId="0" quotePrefix="1" applyFont="1" applyFill="1" applyBorder="1" applyAlignment="1" applyProtection="1">
      <alignment horizontal="center"/>
    </xf>
    <xf numFmtId="0" fontId="19" fillId="0" borderId="30" xfId="4" applyFont="1" applyFill="1" applyBorder="1" applyAlignment="1" applyProtection="1">
      <alignment vertical="center"/>
    </xf>
    <xf numFmtId="0" fontId="20" fillId="0" borderId="0" xfId="0" applyFont="1"/>
    <xf numFmtId="3" fontId="26" fillId="4" borderId="4" xfId="0" applyNumberFormat="1" applyFont="1" applyFill="1" applyBorder="1" applyAlignment="1" applyProtection="1">
      <alignment horizontal="center"/>
    </xf>
    <xf numFmtId="0" fontId="22" fillId="4" borderId="54" xfId="0" applyFont="1" applyFill="1" applyBorder="1" applyAlignment="1">
      <alignment horizontal="right" vertical="center"/>
    </xf>
    <xf numFmtId="0" fontId="22" fillId="4" borderId="54" xfId="0" applyFont="1" applyFill="1" applyBorder="1" applyAlignment="1">
      <alignment horizontal="left" vertical="center"/>
    </xf>
    <xf numFmtId="0" fontId="20" fillId="0" borderId="0" xfId="0" applyFont="1" applyAlignment="1">
      <alignment horizontal="center"/>
    </xf>
    <xf numFmtId="2" fontId="31" fillId="4" borderId="0" xfId="5" applyNumberFormat="1" applyFont="1" applyFill="1" applyBorder="1" applyAlignment="1" applyProtection="1">
      <alignment horizontal="center" vertical="center"/>
    </xf>
    <xf numFmtId="1" fontId="31" fillId="4" borderId="0" xfId="5" applyNumberFormat="1" applyFont="1" applyFill="1" applyBorder="1" applyAlignment="1" applyProtection="1">
      <alignment vertical="center"/>
    </xf>
    <xf numFmtId="166" fontId="19" fillId="4" borderId="0" xfId="5" applyNumberFormat="1" applyFont="1" applyFill="1" applyBorder="1" applyAlignment="1" applyProtection="1">
      <alignment vertical="center"/>
    </xf>
    <xf numFmtId="0" fontId="19" fillId="4" borderId="12" xfId="5" applyFont="1" applyFill="1" applyBorder="1" applyAlignment="1" applyProtection="1">
      <alignment vertical="center"/>
    </xf>
    <xf numFmtId="3" fontId="19" fillId="0" borderId="0" xfId="5" applyNumberFormat="1" applyFont="1" applyBorder="1" applyAlignment="1" applyProtection="1">
      <alignment horizontal="center" vertical="center"/>
    </xf>
    <xf numFmtId="0" fontId="19" fillId="4" borderId="0" xfId="3" applyFont="1" applyFill="1" applyBorder="1" applyAlignment="1" applyProtection="1">
      <alignment horizontal="right" vertical="center"/>
    </xf>
    <xf numFmtId="0" fontId="26" fillId="4" borderId="15" xfId="0" quotePrefix="1" applyFont="1" applyFill="1" applyBorder="1" applyAlignment="1" applyProtection="1">
      <alignment horizontal="center"/>
    </xf>
    <xf numFmtId="0" fontId="19" fillId="4" borderId="15" xfId="0" applyFont="1" applyFill="1" applyBorder="1" applyAlignment="1" applyProtection="1">
      <alignment horizontal="left"/>
    </xf>
    <xf numFmtId="3" fontId="19" fillId="4" borderId="15" xfId="0" applyNumberFormat="1" applyFont="1" applyFill="1" applyBorder="1" applyAlignment="1" applyProtection="1">
      <alignment horizontal="center"/>
    </xf>
    <xf numFmtId="0" fontId="29" fillId="4" borderId="15" xfId="0" quotePrefix="1" applyFont="1" applyFill="1" applyBorder="1" applyAlignment="1" applyProtection="1">
      <alignment horizontal="center"/>
    </xf>
    <xf numFmtId="0" fontId="19" fillId="4" borderId="0" xfId="0" quotePrefix="1" applyFont="1" applyFill="1" applyBorder="1" applyAlignment="1" applyProtection="1">
      <alignment horizontal="right"/>
    </xf>
    <xf numFmtId="9" fontId="19" fillId="4" borderId="42" xfId="2" applyFont="1" applyFill="1" applyBorder="1" applyAlignment="1" applyProtection="1">
      <alignment horizontal="center"/>
    </xf>
    <xf numFmtId="9" fontId="19" fillId="4" borderId="33" xfId="2" applyFont="1" applyFill="1" applyBorder="1" applyAlignment="1" applyProtection="1">
      <alignment horizontal="center"/>
    </xf>
    <xf numFmtId="0" fontId="26" fillId="4" borderId="20" xfId="0" applyFont="1" applyFill="1" applyBorder="1" applyAlignment="1" applyProtection="1">
      <alignment horizontal="center"/>
    </xf>
    <xf numFmtId="0" fontId="26" fillId="4" borderId="4" xfId="0" applyFont="1" applyFill="1" applyBorder="1" applyAlignment="1" applyProtection="1">
      <alignment horizontal="left"/>
    </xf>
    <xf numFmtId="0" fontId="18" fillId="4" borderId="5" xfId="0" quotePrefix="1" applyFont="1" applyFill="1" applyBorder="1" applyAlignment="1" applyProtection="1">
      <alignment horizontal="center"/>
    </xf>
    <xf numFmtId="9" fontId="26" fillId="4" borderId="33" xfId="2" applyFont="1" applyFill="1" applyBorder="1" applyAlignment="1" applyProtection="1">
      <alignment horizontal="center"/>
    </xf>
    <xf numFmtId="0" fontId="19" fillId="4" borderId="0" xfId="0" applyFont="1" applyFill="1" applyBorder="1" applyAlignment="1" applyProtection="1">
      <alignment horizontal="left"/>
    </xf>
    <xf numFmtId="0" fontId="19" fillId="4" borderId="0" xfId="0" quotePrefix="1" applyFont="1" applyFill="1" applyBorder="1" applyAlignment="1" applyProtection="1">
      <alignment horizontal="center"/>
    </xf>
    <xf numFmtId="0" fontId="29" fillId="4" borderId="0" xfId="0" quotePrefix="1" applyFont="1" applyFill="1" applyBorder="1" applyAlignment="1" applyProtection="1">
      <alignment horizontal="center"/>
    </xf>
    <xf numFmtId="3" fontId="19" fillId="4" borderId="0" xfId="0" applyNumberFormat="1" applyFont="1" applyFill="1" applyBorder="1" applyAlignment="1" applyProtection="1">
      <alignment horizontal="center"/>
      <protection locked="0"/>
    </xf>
    <xf numFmtId="0" fontId="19" fillId="4" borderId="137" xfId="0" applyFont="1" applyFill="1" applyBorder="1" applyAlignment="1" applyProtection="1">
      <alignment horizontal="center" vertical="center"/>
    </xf>
    <xf numFmtId="0" fontId="26" fillId="4" borderId="54" xfId="0" applyFont="1" applyFill="1" applyBorder="1" applyAlignment="1" applyProtection="1">
      <alignment horizontal="left" vertical="center"/>
    </xf>
    <xf numFmtId="0" fontId="36" fillId="0" borderId="115" xfId="0" applyFont="1" applyFill="1" applyBorder="1" applyAlignment="1" applyProtection="1">
      <alignment horizontal="center"/>
      <protection locked="0"/>
    </xf>
    <xf numFmtId="0" fontId="36" fillId="4" borderId="125" xfId="0" applyFont="1" applyFill="1" applyBorder="1" applyAlignment="1" applyProtection="1">
      <alignment horizontal="center"/>
      <protection locked="0"/>
    </xf>
    <xf numFmtId="1" fontId="26" fillId="4" borderId="94" xfId="0" applyNumberFormat="1" applyFont="1" applyFill="1" applyBorder="1" applyAlignment="1" applyProtection="1">
      <alignment horizontal="right"/>
    </xf>
    <xf numFmtId="3" fontId="19" fillId="4" borderId="6" xfId="0" applyNumberFormat="1" applyFont="1" applyFill="1" applyBorder="1" applyAlignment="1" applyProtection="1">
      <alignment horizontal="center"/>
    </xf>
    <xf numFmtId="3" fontId="37" fillId="0" borderId="41" xfId="0" applyNumberFormat="1" applyFont="1" applyFill="1" applyBorder="1" applyAlignment="1" applyProtection="1">
      <alignment horizontal="center"/>
      <protection locked="0"/>
    </xf>
    <xf numFmtId="0" fontId="37" fillId="4" borderId="70" xfId="0" applyFont="1" applyFill="1" applyBorder="1" applyAlignment="1" applyProtection="1">
      <alignment horizontal="center"/>
      <protection locked="0"/>
    </xf>
    <xf numFmtId="0" fontId="37" fillId="4" borderId="73" xfId="0" applyFont="1" applyFill="1" applyBorder="1" applyAlignment="1" applyProtection="1">
      <alignment horizontal="center"/>
      <protection locked="0"/>
    </xf>
    <xf numFmtId="0" fontId="19" fillId="4" borderId="76" xfId="0" applyFont="1" applyFill="1" applyBorder="1" applyAlignment="1" applyProtection="1">
      <alignment horizontal="center"/>
    </xf>
    <xf numFmtId="3" fontId="19" fillId="4" borderId="84" xfId="0" applyNumberFormat="1" applyFont="1" applyFill="1" applyBorder="1" applyAlignment="1" applyProtection="1">
      <alignment horizontal="center"/>
    </xf>
    <xf numFmtId="0" fontId="26" fillId="4" borderId="12" xfId="0" quotePrefix="1" applyFont="1" applyFill="1" applyBorder="1" applyAlignment="1" applyProtection="1">
      <alignment horizontal="right"/>
    </xf>
    <xf numFmtId="0" fontId="19" fillId="4" borderId="12" xfId="0" applyFont="1" applyFill="1" applyBorder="1" applyAlignment="1" applyProtection="1">
      <alignment horizontal="center"/>
    </xf>
    <xf numFmtId="0" fontId="19" fillId="4" borderId="23" xfId="0" applyFont="1" applyFill="1" applyBorder="1" applyAlignment="1" applyProtection="1">
      <alignment horizontal="center"/>
    </xf>
    <xf numFmtId="0" fontId="20" fillId="4" borderId="0" xfId="0" applyFont="1" applyFill="1" applyBorder="1" applyAlignment="1">
      <alignment vertical="center"/>
    </xf>
    <xf numFmtId="0" fontId="20" fillId="4" borderId="12" xfId="0" applyFont="1" applyFill="1" applyBorder="1" applyAlignment="1">
      <alignment vertical="center"/>
    </xf>
    <xf numFmtId="0" fontId="28" fillId="0" borderId="0" xfId="0" applyFont="1" applyAlignment="1">
      <alignment vertical="center"/>
    </xf>
    <xf numFmtId="0" fontId="20" fillId="4" borderId="30" xfId="0" applyFont="1" applyFill="1" applyBorder="1" applyAlignment="1">
      <alignment vertical="center"/>
    </xf>
    <xf numFmtId="0" fontId="20" fillId="4" borderId="127" xfId="0" applyFont="1" applyFill="1" applyBorder="1" applyAlignment="1">
      <alignment vertical="center"/>
    </xf>
    <xf numFmtId="3" fontId="20" fillId="0" borderId="0" xfId="0" applyNumberFormat="1" applyFont="1" applyAlignment="1">
      <alignment vertical="center"/>
    </xf>
    <xf numFmtId="0" fontId="19" fillId="4" borderId="44" xfId="3" applyFont="1" applyFill="1" applyBorder="1" applyAlignment="1" applyProtection="1">
      <alignment horizontal="right" vertical="center"/>
    </xf>
    <xf numFmtId="0" fontId="26" fillId="4" borderId="131" xfId="0" applyFont="1" applyFill="1" applyBorder="1" applyAlignment="1">
      <alignment horizontal="center" vertical="center" textRotation="90" wrapText="1"/>
    </xf>
    <xf numFmtId="0" fontId="26" fillId="4" borderId="132" xfId="0" applyFont="1" applyFill="1" applyBorder="1" applyAlignment="1">
      <alignment horizontal="center" vertical="center" textRotation="90" wrapText="1"/>
    </xf>
    <xf numFmtId="0" fontId="26" fillId="4" borderId="75" xfId="0" applyFont="1" applyFill="1" applyBorder="1" applyAlignment="1">
      <alignment horizontal="center" vertical="center" textRotation="90" wrapText="1"/>
    </xf>
    <xf numFmtId="0" fontId="25" fillId="3" borderId="107" xfId="0" applyFont="1" applyFill="1" applyBorder="1" applyAlignment="1">
      <alignment horizontal="center" vertical="center" textRotation="90" wrapText="1"/>
    </xf>
    <xf numFmtId="0" fontId="26" fillId="4" borderId="122" xfId="0" applyFont="1" applyFill="1" applyBorder="1" applyAlignment="1">
      <alignment horizontal="center" vertical="center" textRotation="90" wrapText="1"/>
    </xf>
    <xf numFmtId="3" fontId="18" fillId="4" borderId="33" xfId="0" applyNumberFormat="1" applyFont="1" applyFill="1" applyBorder="1" applyAlignment="1">
      <alignment horizontal="center" vertical="center"/>
    </xf>
    <xf numFmtId="3" fontId="18" fillId="4" borderId="0" xfId="0" applyNumberFormat="1" applyFont="1" applyFill="1" applyBorder="1" applyAlignment="1">
      <alignment horizontal="center" vertical="center"/>
    </xf>
    <xf numFmtId="3" fontId="39" fillId="3" borderId="109" xfId="0" applyNumberFormat="1" applyFont="1" applyFill="1" applyBorder="1" applyAlignment="1">
      <alignment horizontal="center" vertical="center"/>
    </xf>
    <xf numFmtId="167" fontId="26" fillId="4" borderId="82" xfId="0" applyNumberFormat="1" applyFont="1" applyFill="1" applyBorder="1" applyAlignment="1">
      <alignment horizontal="center" vertical="center"/>
    </xf>
    <xf numFmtId="167" fontId="26" fillId="4" borderId="65" xfId="0" applyNumberFormat="1" applyFont="1" applyFill="1" applyBorder="1" applyAlignment="1">
      <alignment horizontal="center" vertical="center"/>
    </xf>
    <xf numFmtId="3" fontId="25" fillId="3" borderId="108" xfId="0" applyNumberFormat="1" applyFont="1" applyFill="1" applyBorder="1" applyAlignment="1">
      <alignment horizontal="center" vertical="center" wrapText="1"/>
    </xf>
    <xf numFmtId="0" fontId="19" fillId="4" borderId="135" xfId="0" applyFont="1" applyFill="1" applyBorder="1" applyAlignment="1">
      <alignment vertical="center"/>
    </xf>
    <xf numFmtId="2" fontId="19" fillId="4" borderId="106" xfId="0" applyNumberFormat="1" applyFont="1" applyFill="1" applyBorder="1" applyAlignment="1">
      <alignment horizontal="center" vertical="center"/>
    </xf>
    <xf numFmtId="3" fontId="19" fillId="4" borderId="43" xfId="0" applyNumberFormat="1" applyFont="1" applyFill="1" applyBorder="1" applyAlignment="1">
      <alignment horizontal="center" vertical="center"/>
    </xf>
    <xf numFmtId="3" fontId="24" fillId="3" borderId="43" xfId="0" applyNumberFormat="1" applyFont="1" applyFill="1" applyBorder="1" applyAlignment="1">
      <alignment horizontal="center" vertical="center"/>
    </xf>
    <xf numFmtId="9" fontId="19" fillId="4" borderId="52" xfId="2" applyFont="1" applyFill="1" applyBorder="1" applyAlignment="1">
      <alignment horizontal="center" vertical="center"/>
    </xf>
    <xf numFmtId="0" fontId="19" fillId="4" borderId="136" xfId="0" applyFont="1" applyFill="1" applyBorder="1" applyAlignment="1">
      <alignment vertical="center"/>
    </xf>
    <xf numFmtId="2" fontId="19" fillId="4" borderId="5" xfId="0" applyNumberFormat="1" applyFont="1" applyFill="1" applyBorder="1" applyAlignment="1">
      <alignment horizontal="center" vertical="center"/>
    </xf>
    <xf numFmtId="3" fontId="19" fillId="4" borderId="33" xfId="0" applyNumberFormat="1" applyFont="1" applyFill="1" applyBorder="1" applyAlignment="1">
      <alignment horizontal="center" vertical="center"/>
    </xf>
    <xf numFmtId="3" fontId="24" fillId="3" borderId="33" xfId="0" applyNumberFormat="1" applyFont="1" applyFill="1" applyBorder="1" applyAlignment="1">
      <alignment horizontal="center" vertical="center"/>
    </xf>
    <xf numFmtId="9" fontId="19" fillId="4" borderId="32" xfId="2" applyFont="1" applyFill="1" applyBorder="1" applyAlignment="1">
      <alignment horizontal="center" vertical="center"/>
    </xf>
    <xf numFmtId="0" fontId="26" fillId="4" borderId="108" xfId="0" applyFont="1" applyFill="1" applyBorder="1" applyAlignment="1">
      <alignment horizontal="left" vertical="center" wrapText="1"/>
    </xf>
    <xf numFmtId="2" fontId="26" fillId="4" borderId="134" xfId="0" applyNumberFormat="1" applyFont="1" applyFill="1" applyBorder="1" applyAlignment="1">
      <alignment horizontal="center" vertical="center"/>
    </xf>
    <xf numFmtId="3" fontId="26" fillId="4" borderId="128" xfId="0" applyNumberFormat="1" applyFont="1" applyFill="1" applyBorder="1" applyAlignment="1">
      <alignment horizontal="center" vertical="center"/>
    </xf>
    <xf numFmtId="3" fontId="25" fillId="3" borderId="129" xfId="0" applyNumberFormat="1" applyFont="1" applyFill="1" applyBorder="1" applyAlignment="1">
      <alignment horizontal="center" vertical="center"/>
    </xf>
    <xf numFmtId="165" fontId="26" fillId="4" borderId="130" xfId="2" applyNumberFormat="1" applyFont="1" applyFill="1" applyBorder="1" applyAlignment="1">
      <alignment horizontal="center" vertical="center"/>
    </xf>
    <xf numFmtId="0" fontId="26" fillId="4" borderId="64" xfId="0" applyFont="1" applyFill="1" applyBorder="1" applyAlignment="1">
      <alignment vertical="center"/>
    </xf>
    <xf numFmtId="0" fontId="22" fillId="4" borderId="131" xfId="0" applyFont="1" applyFill="1" applyBorder="1" applyAlignment="1">
      <alignment horizontal="center" vertical="center" textRotation="90" wrapText="1"/>
    </xf>
    <xf numFmtId="3" fontId="19" fillId="4" borderId="156" xfId="0" applyNumberFormat="1" applyFont="1" applyFill="1" applyBorder="1" applyAlignment="1">
      <alignment horizontal="center" vertical="center"/>
    </xf>
    <xf numFmtId="9" fontId="26" fillId="4" borderId="0" xfId="2" applyFont="1" applyFill="1" applyBorder="1" applyAlignment="1" applyProtection="1">
      <alignment horizontal="center"/>
    </xf>
    <xf numFmtId="9" fontId="19" fillId="4" borderId="33" xfId="0" applyNumberFormat="1" applyFont="1" applyFill="1" applyBorder="1" applyAlignment="1" applyProtection="1">
      <alignment horizontal="center"/>
    </xf>
    <xf numFmtId="0" fontId="26" fillId="4" borderId="0" xfId="0" quotePrefix="1" applyFont="1" applyFill="1" applyBorder="1" applyAlignment="1" applyProtection="1">
      <alignment horizontal="center"/>
    </xf>
    <xf numFmtId="0" fontId="26" fillId="4" borderId="20" xfId="0" quotePrefix="1" applyFont="1" applyFill="1" applyBorder="1" applyAlignment="1" applyProtection="1">
      <alignment horizontal="center"/>
    </xf>
    <xf numFmtId="0" fontId="26" fillId="4" borderId="61" xfId="0" quotePrefix="1" applyFont="1" applyFill="1" applyBorder="1" applyAlignment="1" applyProtection="1">
      <alignment horizontal="center"/>
    </xf>
    <xf numFmtId="0" fontId="19" fillId="4" borderId="61" xfId="0" applyFont="1" applyFill="1" applyBorder="1" applyAlignment="1" applyProtection="1">
      <alignment horizontal="left"/>
    </xf>
    <xf numFmtId="3" fontId="19" fillId="4" borderId="61" xfId="0" applyNumberFormat="1" applyFont="1" applyFill="1" applyBorder="1" applyAlignment="1" applyProtection="1">
      <alignment horizontal="center"/>
    </xf>
    <xf numFmtId="0" fontId="29" fillId="4" borderId="61" xfId="0" quotePrefix="1" applyFont="1" applyFill="1" applyBorder="1" applyAlignment="1" applyProtection="1">
      <alignment horizontal="center"/>
    </xf>
    <xf numFmtId="0" fontId="18" fillId="4" borderId="0" xfId="0" applyFont="1" applyFill="1" applyBorder="1" applyAlignment="1" applyProtection="1"/>
    <xf numFmtId="9" fontId="20" fillId="0" borderId="0" xfId="2" applyFont="1"/>
    <xf numFmtId="0" fontId="31" fillId="4" borderId="94" xfId="5" quotePrefix="1" applyFont="1" applyFill="1" applyBorder="1" applyAlignment="1" applyProtection="1">
      <alignment vertical="center"/>
    </xf>
    <xf numFmtId="0" fontId="19" fillId="4" borderId="110" xfId="5" applyFont="1" applyFill="1" applyBorder="1" applyAlignment="1" applyProtection="1">
      <alignment vertical="center"/>
    </xf>
    <xf numFmtId="0" fontId="31" fillId="4" borderId="94" xfId="5" applyFont="1" applyFill="1" applyBorder="1" applyAlignment="1" applyProtection="1">
      <alignment vertical="center"/>
    </xf>
    <xf numFmtId="0" fontId="20" fillId="4" borderId="110" xfId="0" applyFont="1" applyFill="1" applyBorder="1"/>
    <xf numFmtId="0" fontId="21" fillId="4" borderId="110" xfId="0" applyFont="1" applyFill="1" applyBorder="1" applyAlignment="1">
      <alignment horizontal="center" vertical="center"/>
    </xf>
    <xf numFmtId="0" fontId="19" fillId="4" borderId="94" xfId="0" applyFont="1" applyFill="1" applyBorder="1" applyProtection="1"/>
    <xf numFmtId="0" fontId="19" fillId="4" borderId="110" xfId="0" applyFont="1" applyFill="1" applyBorder="1" applyProtection="1"/>
    <xf numFmtId="0" fontId="19" fillId="4" borderId="94" xfId="0" applyFont="1" applyFill="1" applyBorder="1" applyAlignment="1" applyProtection="1">
      <alignment horizontal="left"/>
    </xf>
    <xf numFmtId="0" fontId="19" fillId="4" borderId="110" xfId="0" applyFont="1" applyFill="1" applyBorder="1" applyAlignment="1" applyProtection="1">
      <alignment horizontal="left"/>
    </xf>
    <xf numFmtId="0" fontId="19" fillId="4" borderId="167" xfId="0" applyFont="1" applyFill="1" applyBorder="1" applyAlignment="1" applyProtection="1">
      <alignment horizontal="left"/>
    </xf>
    <xf numFmtId="0" fontId="19" fillId="4" borderId="123" xfId="0" applyFont="1" applyFill="1" applyBorder="1" applyAlignment="1" applyProtection="1">
      <alignment horizontal="left"/>
    </xf>
    <xf numFmtId="0" fontId="20" fillId="4" borderId="0" xfId="0" applyFont="1" applyFill="1" applyBorder="1" applyAlignment="1">
      <alignment horizontal="center"/>
    </xf>
    <xf numFmtId="0" fontId="20" fillId="4" borderId="0" xfId="0" applyFont="1" applyFill="1" applyBorder="1"/>
    <xf numFmtId="9" fontId="20" fillId="4" borderId="0" xfId="2" applyFont="1" applyFill="1" applyBorder="1"/>
    <xf numFmtId="0" fontId="18" fillId="4" borderId="0" xfId="0" applyFont="1" applyFill="1" applyBorder="1" applyAlignment="1" applyProtection="1">
      <alignment horizontal="right"/>
    </xf>
    <xf numFmtId="9" fontId="22" fillId="4" borderId="0" xfId="2" applyFont="1" applyFill="1" applyBorder="1" applyAlignment="1">
      <alignment horizontal="center"/>
    </xf>
    <xf numFmtId="0" fontId="18" fillId="4" borderId="65" xfId="0" applyFont="1" applyFill="1" applyBorder="1" applyAlignment="1" applyProtection="1">
      <alignment horizontal="right"/>
    </xf>
    <xf numFmtId="3" fontId="19" fillId="4" borderId="117" xfId="0" applyNumberFormat="1" applyFont="1" applyFill="1" applyBorder="1" applyAlignment="1" applyProtection="1">
      <alignment horizontal="center"/>
    </xf>
    <xf numFmtId="3" fontId="19" fillId="4" borderId="112" xfId="0" applyNumberFormat="1" applyFont="1" applyFill="1" applyBorder="1" applyAlignment="1" applyProtection="1">
      <alignment horizontal="center"/>
    </xf>
    <xf numFmtId="3" fontId="19" fillId="4" borderId="118" xfId="0" applyNumberFormat="1" applyFont="1" applyFill="1" applyBorder="1" applyAlignment="1" applyProtection="1">
      <alignment horizontal="center"/>
    </xf>
    <xf numFmtId="3" fontId="26" fillId="4" borderId="112" xfId="0" applyNumberFormat="1" applyFont="1" applyFill="1" applyBorder="1" applyAlignment="1" applyProtection="1">
      <alignment horizontal="center"/>
    </xf>
    <xf numFmtId="3" fontId="26" fillId="4" borderId="111" xfId="0" applyNumberFormat="1" applyFont="1" applyFill="1" applyBorder="1" applyAlignment="1" applyProtection="1">
      <alignment horizontal="center"/>
    </xf>
    <xf numFmtId="3" fontId="26" fillId="4" borderId="118" xfId="0" applyNumberFormat="1" applyFont="1" applyFill="1" applyBorder="1" applyAlignment="1" applyProtection="1">
      <alignment horizontal="center"/>
    </xf>
    <xf numFmtId="0" fontId="20" fillId="4" borderId="94" xfId="0" applyFont="1" applyFill="1" applyBorder="1" applyAlignment="1">
      <alignment vertical="center"/>
    </xf>
    <xf numFmtId="3" fontId="26" fillId="4" borderId="168" xfId="0" applyNumberFormat="1" applyFont="1" applyFill="1" applyBorder="1" applyAlignment="1" applyProtection="1">
      <alignment horizontal="center"/>
    </xf>
    <xf numFmtId="3" fontId="19" fillId="4" borderId="168" xfId="0" applyNumberFormat="1" applyFont="1" applyFill="1" applyBorder="1" applyAlignment="1" applyProtection="1">
      <alignment horizontal="center"/>
    </xf>
    <xf numFmtId="0" fontId="20" fillId="4" borderId="167" xfId="0" applyFont="1" applyFill="1" applyBorder="1" applyAlignment="1">
      <alignment vertical="center"/>
    </xf>
    <xf numFmtId="3" fontId="26" fillId="4" borderId="170" xfId="0" applyNumberFormat="1" applyFont="1" applyFill="1" applyBorder="1" applyAlignment="1" applyProtection="1">
      <alignment horizontal="center"/>
    </xf>
    <xf numFmtId="3" fontId="26" fillId="4" borderId="119" xfId="0" applyNumberFormat="1" applyFont="1" applyFill="1" applyBorder="1" applyAlignment="1" applyProtection="1">
      <alignment horizontal="center"/>
    </xf>
    <xf numFmtId="0" fontId="22" fillId="4" borderId="94" xfId="0" applyFont="1" applyFill="1" applyBorder="1" applyAlignment="1">
      <alignment vertical="center"/>
    </xf>
    <xf numFmtId="3" fontId="19" fillId="0" borderId="41" xfId="0" applyNumberFormat="1" applyFont="1" applyFill="1" applyBorder="1" applyAlignment="1" applyProtection="1">
      <alignment horizontal="center" vertical="center"/>
      <protection locked="0"/>
    </xf>
    <xf numFmtId="3" fontId="19" fillId="0" borderId="171" xfId="0" applyNumberFormat="1" applyFont="1" applyFill="1" applyBorder="1" applyAlignment="1" applyProtection="1">
      <alignment horizontal="center" vertical="center"/>
      <protection locked="0"/>
    </xf>
    <xf numFmtId="0" fontId="26" fillId="4" borderId="157" xfId="0" applyFont="1" applyFill="1" applyBorder="1" applyAlignment="1">
      <alignment vertical="center" wrapText="1"/>
    </xf>
    <xf numFmtId="0" fontId="40" fillId="0" borderId="0" xfId="0" applyFont="1" applyAlignment="1"/>
    <xf numFmtId="0" fontId="12" fillId="0" borderId="0" xfId="0" applyFont="1"/>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9" fillId="0" borderId="60" xfId="4" applyFont="1" applyFill="1" applyBorder="1" applyAlignment="1" applyProtection="1">
      <alignment horizontal="left" vertical="center"/>
      <protection locked="0"/>
    </xf>
    <xf numFmtId="3" fontId="19" fillId="2" borderId="112" xfId="0" applyNumberFormat="1" applyFont="1" applyFill="1" applyBorder="1" applyAlignment="1" applyProtection="1">
      <alignment horizontal="center"/>
      <protection locked="0"/>
    </xf>
    <xf numFmtId="3" fontId="19" fillId="2" borderId="169" xfId="0" applyNumberFormat="1" applyFont="1" applyFill="1" applyBorder="1" applyAlignment="1" applyProtection="1">
      <alignment horizontal="center"/>
      <protection locked="0"/>
    </xf>
    <xf numFmtId="14" fontId="26" fillId="4" borderId="12" xfId="1" applyNumberFormat="1" applyFont="1" applyFill="1" applyBorder="1" applyAlignment="1" applyProtection="1">
      <alignment horizontal="center" vertical="center"/>
    </xf>
    <xf numFmtId="0" fontId="19" fillId="0" borderId="30" xfId="4" applyFont="1" applyFill="1" applyBorder="1" applyAlignment="1" applyProtection="1">
      <alignment horizontal="left" vertical="center"/>
      <protection locked="0"/>
    </xf>
    <xf numFmtId="3" fontId="26" fillId="4" borderId="0" xfId="0" applyNumberFormat="1" applyFont="1" applyFill="1" applyBorder="1" applyAlignment="1" applyProtection="1">
      <alignment horizontal="center" vertical="center"/>
    </xf>
    <xf numFmtId="0" fontId="20" fillId="4" borderId="0" xfId="0" applyFont="1" applyFill="1" applyAlignment="1">
      <alignment vertical="center"/>
    </xf>
    <xf numFmtId="0" fontId="26" fillId="4" borderId="0" xfId="0" applyFont="1" applyFill="1" applyBorder="1" applyAlignment="1" applyProtection="1">
      <alignment vertical="center"/>
    </xf>
    <xf numFmtId="0" fontId="20" fillId="0" borderId="93" xfId="0" applyFont="1" applyFill="1" applyBorder="1" applyAlignment="1" applyProtection="1">
      <alignment vertical="center" wrapText="1"/>
      <protection locked="0"/>
    </xf>
    <xf numFmtId="3" fontId="26" fillId="4" borderId="47" xfId="0" applyNumberFormat="1" applyFont="1" applyFill="1" applyBorder="1" applyAlignment="1" applyProtection="1">
      <alignment horizontal="center" vertical="center" textRotation="90" wrapText="1"/>
    </xf>
    <xf numFmtId="3" fontId="26" fillId="4" borderId="29" xfId="0" quotePrefix="1" applyNumberFormat="1" applyFont="1" applyFill="1" applyBorder="1" applyAlignment="1" applyProtection="1">
      <alignment horizontal="center" vertical="center"/>
    </xf>
    <xf numFmtId="3" fontId="26" fillId="4" borderId="63" xfId="0" applyNumberFormat="1" applyFont="1" applyFill="1" applyBorder="1" applyAlignment="1" applyProtection="1">
      <alignment horizontal="center" vertical="center"/>
    </xf>
    <xf numFmtId="3" fontId="26" fillId="4" borderId="87" xfId="0" applyNumberFormat="1" applyFont="1" applyFill="1" applyBorder="1" applyAlignment="1" applyProtection="1">
      <alignment horizontal="center" vertical="center"/>
    </xf>
    <xf numFmtId="3" fontId="26" fillId="4" borderId="159" xfId="0" applyNumberFormat="1" applyFont="1" applyFill="1" applyBorder="1" applyAlignment="1" applyProtection="1">
      <alignment horizontal="center" vertical="center"/>
    </xf>
    <xf numFmtId="3" fontId="26" fillId="4" borderId="23" xfId="0" applyNumberFormat="1" applyFont="1" applyFill="1" applyBorder="1" applyAlignment="1" applyProtection="1">
      <alignment horizontal="center" vertical="center"/>
    </xf>
    <xf numFmtId="3" fontId="26" fillId="4" borderId="66" xfId="0" applyNumberFormat="1" applyFont="1" applyFill="1" applyBorder="1" applyAlignment="1" applyProtection="1">
      <alignment horizontal="center" vertical="center"/>
    </xf>
    <xf numFmtId="0" fontId="19" fillId="0" borderId="117" xfId="0" applyFont="1" applyFill="1" applyBorder="1" applyAlignment="1" applyProtection="1">
      <alignment horizontal="left"/>
      <protection locked="0"/>
    </xf>
    <xf numFmtId="0" fontId="19" fillId="0" borderId="112" xfId="0" applyFont="1" applyFill="1" applyBorder="1" applyAlignment="1" applyProtection="1">
      <alignment horizontal="center"/>
      <protection locked="0"/>
    </xf>
    <xf numFmtId="0" fontId="19" fillId="0" borderId="95" xfId="0" applyFont="1" applyFill="1" applyBorder="1" applyAlignment="1" applyProtection="1">
      <protection locked="0"/>
    </xf>
    <xf numFmtId="0" fontId="19" fillId="4" borderId="119" xfId="0" applyFont="1" applyFill="1" applyBorder="1" applyAlignment="1" applyProtection="1">
      <protection locked="0"/>
    </xf>
    <xf numFmtId="0" fontId="19" fillId="4" borderId="15" xfId="0" quotePrefix="1" applyFont="1" applyFill="1" applyBorder="1" applyAlignment="1" applyProtection="1">
      <alignment horizontal="left"/>
      <protection locked="0"/>
    </xf>
    <xf numFmtId="0" fontId="36" fillId="0" borderId="70" xfId="0" applyFont="1" applyFill="1" applyBorder="1" applyAlignment="1" applyProtection="1">
      <alignment horizontal="center"/>
      <protection locked="0"/>
    </xf>
    <xf numFmtId="0" fontId="19" fillId="4" borderId="0" xfId="0" quotePrefix="1" applyFont="1" applyFill="1" applyBorder="1" applyAlignment="1" applyProtection="1">
      <alignment horizontal="left"/>
      <protection locked="0"/>
    </xf>
    <xf numFmtId="0" fontId="36" fillId="0" borderId="73" xfId="0" applyFont="1" applyFill="1" applyBorder="1" applyAlignment="1" applyProtection="1">
      <alignment horizontal="center"/>
      <protection locked="0"/>
    </xf>
    <xf numFmtId="0" fontId="19" fillId="4" borderId="15" xfId="0" applyFont="1" applyFill="1" applyBorder="1" applyAlignment="1" applyProtection="1">
      <alignment horizontal="right"/>
      <protection locked="0"/>
    </xf>
    <xf numFmtId="0" fontId="19" fillId="4" borderId="15" xfId="0" applyFont="1" applyFill="1" applyBorder="1" applyProtection="1">
      <protection locked="0"/>
    </xf>
    <xf numFmtId="0" fontId="36" fillId="0" borderId="70" xfId="0" quotePrefix="1" applyFont="1" applyFill="1" applyBorder="1" applyAlignment="1" applyProtection="1">
      <alignment horizontal="center"/>
      <protection locked="0"/>
    </xf>
    <xf numFmtId="0" fontId="36" fillId="0" borderId="73" xfId="0" quotePrefix="1" applyFont="1" applyFill="1" applyBorder="1" applyAlignment="1" applyProtection="1">
      <alignment horizontal="center"/>
      <protection locked="0"/>
    </xf>
    <xf numFmtId="0" fontId="37" fillId="5" borderId="70" xfId="0" applyFont="1" applyFill="1" applyBorder="1" applyAlignment="1" applyProtection="1">
      <alignment horizontal="center"/>
      <protection locked="0"/>
    </xf>
    <xf numFmtId="0" fontId="19" fillId="0" borderId="51" xfId="0" applyFont="1" applyFill="1" applyBorder="1" applyAlignment="1" applyProtection="1">
      <protection locked="0"/>
    </xf>
    <xf numFmtId="0" fontId="19" fillId="0" borderId="78" xfId="0" applyFont="1" applyFill="1" applyBorder="1" applyAlignment="1" applyProtection="1">
      <protection locked="0"/>
    </xf>
    <xf numFmtId="0" fontId="19" fillId="4" borderId="78" xfId="0" applyFont="1" applyFill="1" applyBorder="1" applyAlignment="1" applyProtection="1">
      <protection locked="0"/>
    </xf>
    <xf numFmtId="0" fontId="36" fillId="2" borderId="70" xfId="0" quotePrefix="1" applyFont="1" applyFill="1" applyBorder="1" applyAlignment="1" applyProtection="1">
      <alignment horizontal="center"/>
      <protection locked="0"/>
    </xf>
    <xf numFmtId="0" fontId="19" fillId="4" borderId="71" xfId="0" applyFont="1" applyFill="1" applyBorder="1" applyAlignment="1" applyProtection="1">
      <protection locked="0"/>
    </xf>
    <xf numFmtId="0" fontId="19" fillId="0" borderId="58" xfId="0" applyFont="1" applyFill="1" applyBorder="1" applyAlignment="1" applyProtection="1">
      <alignment horizontal="left"/>
      <protection locked="0"/>
    </xf>
    <xf numFmtId="0" fontId="19" fillId="4" borderId="72" xfId="0" applyFont="1" applyFill="1" applyBorder="1" applyAlignment="1" applyProtection="1">
      <alignment horizontal="left"/>
      <protection locked="0"/>
    </xf>
    <xf numFmtId="3" fontId="19" fillId="2" borderId="96" xfId="0" applyNumberFormat="1" applyFont="1" applyFill="1" applyBorder="1" applyAlignment="1" applyProtection="1">
      <alignment horizontal="center"/>
      <protection locked="0"/>
    </xf>
    <xf numFmtId="3" fontId="19" fillId="2" borderId="97" xfId="0" applyNumberFormat="1" applyFont="1" applyFill="1" applyBorder="1" applyAlignment="1" applyProtection="1">
      <alignment horizontal="center"/>
      <protection locked="0"/>
    </xf>
    <xf numFmtId="0" fontId="19" fillId="0" borderId="57" xfId="0" applyFont="1" applyFill="1" applyBorder="1" applyAlignment="1" applyProtection="1">
      <protection locked="0"/>
    </xf>
    <xf numFmtId="0" fontId="19" fillId="4" borderId="116" xfId="0" applyFont="1" applyFill="1" applyBorder="1" applyAlignment="1" applyProtection="1">
      <protection locked="0"/>
    </xf>
    <xf numFmtId="0" fontId="36" fillId="0" borderId="70" xfId="0" applyFont="1" applyBorder="1" applyAlignment="1" applyProtection="1">
      <alignment horizontal="center"/>
      <protection locked="0"/>
    </xf>
    <xf numFmtId="0" fontId="19" fillId="0" borderId="60" xfId="0" applyFont="1" applyFill="1" applyBorder="1" applyAlignment="1" applyProtection="1">
      <alignment horizontal="left"/>
      <protection locked="0"/>
    </xf>
    <xf numFmtId="0" fontId="19" fillId="4" borderId="61" xfId="0" quotePrefix="1" applyFont="1" applyFill="1" applyBorder="1" applyAlignment="1" applyProtection="1">
      <alignment horizontal="left"/>
      <protection locked="0"/>
    </xf>
    <xf numFmtId="0" fontId="36" fillId="0" borderId="92" xfId="0" applyFont="1" applyBorder="1" applyAlignment="1" applyProtection="1">
      <alignment horizontal="center"/>
      <protection locked="0"/>
    </xf>
    <xf numFmtId="0" fontId="19" fillId="4" borderId="19" xfId="0" quotePrefix="1" applyFont="1" applyFill="1" applyBorder="1" applyAlignment="1" applyProtection="1">
      <alignment horizontal="left"/>
      <protection locked="0"/>
    </xf>
    <xf numFmtId="0" fontId="36" fillId="0" borderId="86" xfId="0" applyFont="1" applyBorder="1" applyAlignment="1" applyProtection="1">
      <alignment horizontal="center"/>
      <protection locked="0"/>
    </xf>
    <xf numFmtId="3" fontId="19" fillId="4" borderId="49" xfId="0" applyNumberFormat="1" applyFont="1" applyFill="1" applyBorder="1" applyAlignment="1" applyProtection="1">
      <alignment horizontal="center"/>
    </xf>
    <xf numFmtId="0" fontId="19" fillId="0" borderId="45" xfId="0" applyFont="1" applyBorder="1" applyProtection="1">
      <protection locked="0"/>
    </xf>
    <xf numFmtId="0" fontId="19" fillId="0" borderId="45" xfId="0" applyFont="1" applyBorder="1" applyAlignment="1" applyProtection="1">
      <alignment horizontal="left"/>
      <protection locked="0"/>
    </xf>
    <xf numFmtId="0" fontId="19" fillId="2" borderId="95" xfId="0" applyFont="1" applyFill="1" applyBorder="1" applyAlignment="1" applyProtection="1">
      <protection locked="0"/>
    </xf>
    <xf numFmtId="0" fontId="36" fillId="4" borderId="70" xfId="0" quotePrefix="1" applyFont="1" applyFill="1" applyBorder="1" applyAlignment="1" applyProtection="1">
      <alignment horizontal="center"/>
      <protection locked="0"/>
    </xf>
    <xf numFmtId="0" fontId="19" fillId="0" borderId="45" xfId="0" applyFont="1" applyFill="1" applyBorder="1" applyAlignment="1" applyProtection="1">
      <protection locked="0"/>
    </xf>
    <xf numFmtId="0" fontId="19" fillId="4" borderId="77" xfId="0" applyFont="1" applyFill="1" applyBorder="1" applyAlignment="1" applyProtection="1">
      <protection locked="0"/>
    </xf>
    <xf numFmtId="0" fontId="19" fillId="0" borderId="58" xfId="0" applyFont="1" applyFill="1" applyBorder="1" applyAlignment="1" applyProtection="1">
      <protection locked="0"/>
    </xf>
    <xf numFmtId="0" fontId="19" fillId="4" borderId="72" xfId="0" applyFont="1" applyFill="1" applyBorder="1" applyAlignment="1" applyProtection="1">
      <protection locked="0"/>
    </xf>
    <xf numFmtId="164" fontId="19" fillId="0" borderId="41" xfId="1" applyNumberFormat="1" applyFont="1" applyFill="1" applyBorder="1" applyAlignment="1" applyProtection="1">
      <alignment vertical="center"/>
      <protection locked="0"/>
    </xf>
    <xf numFmtId="0" fontId="19" fillId="4" borderId="61" xfId="1" quotePrefix="1" applyFont="1" applyFill="1" applyBorder="1" applyAlignment="1" applyProtection="1">
      <alignment horizontal="left" vertical="center"/>
    </xf>
    <xf numFmtId="0" fontId="19" fillId="4" borderId="62" xfId="1" quotePrefix="1" applyFont="1" applyFill="1" applyBorder="1" applyAlignment="1" applyProtection="1">
      <alignment horizontal="left" vertical="center"/>
    </xf>
    <xf numFmtId="9" fontId="19" fillId="4" borderId="0" xfId="2" applyFont="1" applyFill="1" applyBorder="1" applyAlignment="1" applyProtection="1">
      <alignment horizontal="center"/>
    </xf>
    <xf numFmtId="0" fontId="19" fillId="4" borderId="172" xfId="0" applyFont="1" applyFill="1" applyBorder="1" applyAlignment="1" applyProtection="1">
      <alignment horizontal="left"/>
    </xf>
    <xf numFmtId="0" fontId="26" fillId="4" borderId="172" xfId="0" quotePrefix="1" applyFont="1" applyFill="1" applyBorder="1" applyAlignment="1" applyProtection="1">
      <alignment horizontal="center"/>
    </xf>
    <xf numFmtId="0" fontId="19" fillId="4" borderId="173" xfId="0" applyFont="1" applyFill="1" applyBorder="1" applyProtection="1"/>
    <xf numFmtId="0" fontId="26" fillId="4" borderId="4" xfId="0" quotePrefix="1" applyFont="1" applyFill="1" applyBorder="1" applyAlignment="1" applyProtection="1">
      <alignment horizontal="center"/>
    </xf>
    <xf numFmtId="0" fontId="19" fillId="4" borderId="4" xfId="0" applyFont="1" applyFill="1" applyBorder="1" applyAlignment="1" applyProtection="1">
      <alignment horizontal="left"/>
    </xf>
    <xf numFmtId="9" fontId="19" fillId="0" borderId="20" xfId="2" applyFont="1" applyFill="1" applyBorder="1" applyAlignment="1" applyProtection="1">
      <alignment horizontal="center"/>
      <protection locked="0"/>
    </xf>
    <xf numFmtId="0" fontId="29" fillId="4" borderId="19" xfId="0" quotePrefix="1" applyFont="1" applyFill="1" applyBorder="1" applyAlignment="1" applyProtection="1">
      <alignment horizontal="center"/>
    </xf>
    <xf numFmtId="0" fontId="29" fillId="4" borderId="140" xfId="0" quotePrefix="1" applyFont="1" applyFill="1" applyBorder="1" applyAlignment="1" applyProtection="1">
      <alignment horizontal="center"/>
    </xf>
    <xf numFmtId="0" fontId="29" fillId="4" borderId="6" xfId="0" quotePrefix="1" applyFont="1" applyFill="1" applyBorder="1" applyAlignment="1" applyProtection="1">
      <alignment horizontal="center"/>
    </xf>
    <xf numFmtId="0" fontId="29" fillId="4" borderId="0" xfId="0" quotePrefix="1" applyFont="1" applyFill="1" applyBorder="1" applyAlignment="1" applyProtection="1">
      <alignment horizontal="left"/>
    </xf>
    <xf numFmtId="167" fontId="19" fillId="4" borderId="35" xfId="1" applyNumberFormat="1" applyFont="1" applyFill="1" applyBorder="1" applyAlignment="1" applyProtection="1">
      <alignment horizontal="center" vertical="center"/>
    </xf>
    <xf numFmtId="0" fontId="29" fillId="4" borderId="0" xfId="0" applyFont="1" applyFill="1" applyBorder="1" applyAlignment="1" applyProtection="1">
      <alignment horizontal="left"/>
    </xf>
    <xf numFmtId="0" fontId="19" fillId="0" borderId="60" xfId="4" applyFont="1" applyFill="1" applyBorder="1" applyAlignment="1" applyProtection="1">
      <alignment horizontal="left" vertical="center"/>
      <protection locked="0"/>
    </xf>
    <xf numFmtId="0" fontId="45" fillId="0" borderId="0" xfId="0" applyFont="1"/>
    <xf numFmtId="0" fontId="45" fillId="0" borderId="33" xfId="0" applyFont="1" applyBorder="1"/>
    <xf numFmtId="0" fontId="46" fillId="0" borderId="0" xfId="0" applyFont="1"/>
    <xf numFmtId="43" fontId="45" fillId="0" borderId="33" xfId="10" applyFont="1" applyBorder="1"/>
    <xf numFmtId="43" fontId="45" fillId="0" borderId="33" xfId="10" applyNumberFormat="1" applyFont="1" applyBorder="1"/>
    <xf numFmtId="43" fontId="46" fillId="0" borderId="0" xfId="10" applyFont="1"/>
    <xf numFmtId="43" fontId="45" fillId="0" borderId="0" xfId="10" applyFont="1"/>
    <xf numFmtId="0" fontId="24" fillId="0" borderId="0" xfId="0" applyFont="1"/>
    <xf numFmtId="0" fontId="21" fillId="4" borderId="103" xfId="3" applyFont="1" applyFill="1" applyBorder="1" applyAlignment="1" applyProtection="1">
      <alignment horizontal="center" vertical="center"/>
    </xf>
    <xf numFmtId="0" fontId="19" fillId="0" borderId="60" xfId="4" applyFont="1" applyFill="1" applyBorder="1" applyAlignment="1" applyProtection="1">
      <alignment horizontal="left" vertical="center" wrapText="1"/>
      <protection locked="0"/>
    </xf>
    <xf numFmtId="3" fontId="26" fillId="4" borderId="12" xfId="4" applyNumberFormat="1" applyFont="1" applyFill="1" applyBorder="1" applyAlignment="1" applyProtection="1">
      <alignment horizontal="center" vertical="center"/>
    </xf>
    <xf numFmtId="0" fontId="26" fillId="4" borderId="33" xfId="4" applyFont="1" applyFill="1" applyBorder="1" applyAlignment="1" applyProtection="1">
      <alignment horizontal="center" vertical="center" wrapText="1"/>
    </xf>
    <xf numFmtId="43" fontId="26" fillId="4" borderId="32" xfId="10" applyFont="1" applyFill="1" applyBorder="1" applyAlignment="1" applyProtection="1">
      <alignment horizontal="center" vertical="center"/>
    </xf>
    <xf numFmtId="0" fontId="26" fillId="4" borderId="100" xfId="4" applyFont="1" applyFill="1" applyBorder="1" applyAlignment="1" applyProtection="1">
      <alignment horizontal="center" vertical="center"/>
    </xf>
    <xf numFmtId="0" fontId="26" fillId="4" borderId="32" xfId="4" applyFont="1" applyFill="1" applyBorder="1" applyAlignment="1" applyProtection="1">
      <alignment horizontal="center" vertical="center"/>
    </xf>
    <xf numFmtId="0" fontId="25" fillId="0" borderId="0" xfId="4" applyFont="1" applyFill="1" applyBorder="1" applyAlignment="1" applyProtection="1">
      <alignment horizontal="center" vertical="center"/>
    </xf>
    <xf numFmtId="0" fontId="26" fillId="0" borderId="0" xfId="4" applyFont="1" applyFill="1" applyBorder="1" applyAlignment="1" applyProtection="1">
      <alignment horizontal="center" vertical="center"/>
    </xf>
    <xf numFmtId="43" fontId="19" fillId="0" borderId="0" xfId="10" applyFont="1" applyFill="1" applyBorder="1" applyAlignment="1" applyProtection="1">
      <alignment horizontal="center" vertical="center"/>
    </xf>
    <xf numFmtId="43" fontId="26" fillId="0" borderId="0" xfId="10" applyFont="1" applyFill="1" applyBorder="1" applyAlignment="1" applyProtection="1">
      <alignment horizontal="center" vertical="center"/>
    </xf>
    <xf numFmtId="3" fontId="26" fillId="0" borderId="0" xfId="4" applyNumberFormat="1" applyFont="1" applyFill="1" applyBorder="1" applyAlignment="1" applyProtection="1">
      <alignment horizontal="center" vertical="center"/>
    </xf>
    <xf numFmtId="0" fontId="19" fillId="0" borderId="0" xfId="4" applyFont="1" applyFill="1" applyAlignment="1" applyProtection="1">
      <alignment vertical="center"/>
    </xf>
    <xf numFmtId="0" fontId="19" fillId="7" borderId="94" xfId="4" applyFont="1" applyFill="1" applyBorder="1" applyAlignment="1" applyProtection="1">
      <alignment vertical="center"/>
    </xf>
    <xf numFmtId="0" fontId="26" fillId="7" borderId="0" xfId="4" applyFont="1" applyFill="1" applyBorder="1" applyAlignment="1" applyProtection="1">
      <alignment vertical="center"/>
    </xf>
    <xf numFmtId="0" fontId="26" fillId="7" borderId="110" xfId="4" applyFont="1" applyFill="1" applyBorder="1" applyAlignment="1" applyProtection="1">
      <alignment vertical="center"/>
    </xf>
    <xf numFmtId="0" fontId="19" fillId="7" borderId="94" xfId="4" applyFont="1" applyFill="1" applyBorder="1" applyAlignment="1" applyProtection="1">
      <alignment horizontal="right" vertical="center"/>
    </xf>
    <xf numFmtId="0" fontId="26" fillId="7" borderId="167" xfId="4" applyFont="1" applyFill="1" applyBorder="1" applyAlignment="1" applyProtection="1">
      <alignment horizontal="right" vertical="center"/>
    </xf>
    <xf numFmtId="43" fontId="19" fillId="7" borderId="0" xfId="10" applyFont="1" applyFill="1" applyBorder="1" applyAlignment="1" applyProtection="1">
      <alignment vertical="center"/>
    </xf>
    <xf numFmtId="43" fontId="19" fillId="7" borderId="110" xfId="10" applyFont="1" applyFill="1" applyBorder="1" applyAlignment="1" applyProtection="1">
      <alignment vertical="center"/>
    </xf>
    <xf numFmtId="43" fontId="19" fillId="2" borderId="33" xfId="10" applyFont="1" applyFill="1" applyBorder="1" applyAlignment="1" applyProtection="1">
      <alignment vertical="center"/>
      <protection locked="0"/>
    </xf>
    <xf numFmtId="43" fontId="19" fillId="2" borderId="174" xfId="10" applyFont="1" applyFill="1" applyBorder="1" applyAlignment="1" applyProtection="1">
      <alignment vertical="center"/>
      <protection locked="0"/>
    </xf>
    <xf numFmtId="0" fontId="26" fillId="0" borderId="0" xfId="4" applyFont="1" applyFill="1" applyBorder="1" applyAlignment="1" applyProtection="1">
      <alignment horizontal="right" vertical="center"/>
    </xf>
    <xf numFmtId="43" fontId="26" fillId="0" borderId="0" xfId="10" applyFont="1" applyFill="1" applyBorder="1" applyAlignment="1" applyProtection="1">
      <alignment vertical="center"/>
    </xf>
    <xf numFmtId="43" fontId="19" fillId="0" borderId="46" xfId="10" applyFont="1" applyFill="1" applyBorder="1" applyAlignment="1" applyProtection="1">
      <alignment horizontal="center" vertical="center"/>
      <protection locked="0"/>
    </xf>
    <xf numFmtId="0" fontId="16" fillId="0" borderId="60" xfId="4" applyFont="1" applyFill="1" applyBorder="1" applyAlignment="1" applyProtection="1">
      <alignment horizontal="left" vertical="center" wrapText="1"/>
      <protection locked="0"/>
    </xf>
    <xf numFmtId="43" fontId="19" fillId="2" borderId="42" xfId="10" applyFont="1" applyFill="1" applyBorder="1" applyAlignment="1" applyProtection="1">
      <alignment vertical="center"/>
      <protection locked="0"/>
    </xf>
    <xf numFmtId="43" fontId="26" fillId="7" borderId="175" xfId="10" applyFont="1" applyFill="1" applyBorder="1" applyAlignment="1" applyProtection="1">
      <alignment vertical="center"/>
    </xf>
    <xf numFmtId="168" fontId="19" fillId="4" borderId="175" xfId="4" applyNumberFormat="1" applyFont="1" applyFill="1" applyBorder="1" applyAlignment="1" applyProtection="1">
      <alignment vertical="center"/>
    </xf>
    <xf numFmtId="0" fontId="27" fillId="0" borderId="0" xfId="0" applyFont="1" applyFill="1" applyBorder="1" applyAlignment="1" applyProtection="1">
      <alignment horizontal="center" vertical="center"/>
    </xf>
    <xf numFmtId="0" fontId="49" fillId="4" borderId="45" xfId="4" applyFont="1" applyFill="1" applyBorder="1" applyAlignment="1" applyProtection="1">
      <alignment horizontal="center" vertical="center" wrapText="1"/>
    </xf>
    <xf numFmtId="3" fontId="16" fillId="4" borderId="36" xfId="4" applyNumberFormat="1" applyFont="1" applyFill="1" applyBorder="1" applyAlignment="1" applyProtection="1">
      <alignment vertical="center" wrapText="1"/>
    </xf>
    <xf numFmtId="0" fontId="49" fillId="4" borderId="60" xfId="4" applyFont="1" applyFill="1" applyBorder="1" applyAlignment="1" applyProtection="1">
      <alignment horizontal="center" vertical="center" wrapText="1"/>
    </xf>
    <xf numFmtId="3" fontId="19" fillId="0" borderId="36" xfId="4" applyNumberFormat="1" applyFont="1" applyFill="1" applyBorder="1" applyAlignment="1" applyProtection="1">
      <alignment vertical="center" wrapText="1"/>
      <protection locked="0"/>
    </xf>
    <xf numFmtId="3" fontId="16" fillId="0" borderId="36" xfId="4" applyNumberFormat="1" applyFont="1" applyFill="1" applyBorder="1" applyAlignment="1" applyProtection="1">
      <alignment vertical="center" wrapText="1"/>
      <protection locked="0"/>
    </xf>
    <xf numFmtId="0" fontId="20" fillId="0" borderId="0" xfId="0" applyFont="1" applyBorder="1"/>
    <xf numFmtId="43" fontId="26" fillId="4" borderId="54" xfId="10" applyFont="1" applyFill="1" applyBorder="1" applyAlignment="1" applyProtection="1">
      <alignment horizontal="center" vertical="center"/>
    </xf>
    <xf numFmtId="3" fontId="19" fillId="4" borderId="63" xfId="4" applyNumberFormat="1" applyFont="1" applyFill="1" applyBorder="1" applyAlignment="1" applyProtection="1">
      <alignment horizontal="center" vertical="center"/>
    </xf>
    <xf numFmtId="0" fontId="29" fillId="4" borderId="40"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6" xfId="4" applyFont="1" applyFill="1" applyBorder="1" applyAlignment="1" applyProtection="1">
      <alignment horizontal="center" vertical="center"/>
    </xf>
    <xf numFmtId="0" fontId="19" fillId="4" borderId="6" xfId="4" applyFont="1" applyFill="1" applyBorder="1" applyAlignment="1" applyProtection="1">
      <alignment horizontal="center" vertical="center"/>
    </xf>
    <xf numFmtId="3" fontId="19" fillId="0" borderId="38" xfId="4" applyNumberFormat="1" applyFont="1" applyFill="1" applyBorder="1" applyAlignment="1" applyProtection="1">
      <alignment horizontal="center" vertical="center"/>
      <protection locked="0"/>
    </xf>
    <xf numFmtId="3" fontId="19" fillId="0" borderId="48" xfId="4" applyNumberFormat="1" applyFont="1" applyFill="1" applyBorder="1" applyAlignment="1" applyProtection="1">
      <alignment horizontal="center" vertical="center"/>
      <protection locked="0"/>
    </xf>
    <xf numFmtId="3" fontId="24" fillId="0" borderId="0" xfId="0" applyNumberFormat="1" applyFont="1"/>
    <xf numFmtId="164" fontId="26" fillId="4" borderId="33" xfId="1" applyNumberFormat="1" applyFont="1" applyFill="1" applyBorder="1" applyAlignment="1" applyProtection="1">
      <alignment horizontal="center" vertical="center" wrapText="1"/>
    </xf>
    <xf numFmtId="0" fontId="9" fillId="0" borderId="0" xfId="0" applyFont="1" applyBorder="1" applyAlignment="1">
      <alignment horizontal="left" vertical="center" wrapText="1"/>
    </xf>
    <xf numFmtId="0" fontId="11" fillId="0" borderId="0" xfId="0" applyFont="1" applyBorder="1" applyAlignment="1">
      <alignment horizontal="left" vertical="center" wrapText="1"/>
    </xf>
    <xf numFmtId="0" fontId="26" fillId="4" borderId="0" xfId="4" applyFont="1" applyFill="1" applyBorder="1" applyAlignment="1" applyProtection="1">
      <alignment horizontal="right" vertical="center"/>
    </xf>
    <xf numFmtId="2" fontId="19" fillId="4" borderId="48" xfId="0" applyNumberFormat="1" applyFont="1" applyFill="1" applyBorder="1" applyAlignment="1">
      <alignment horizontal="left"/>
    </xf>
    <xf numFmtId="0" fontId="26" fillId="4" borderId="177" xfId="0" applyFont="1" applyFill="1" applyBorder="1" applyAlignment="1" applyProtection="1">
      <alignment horizontal="center"/>
    </xf>
    <xf numFmtId="0" fontId="26" fillId="4" borderId="178" xfId="0" applyFont="1" applyFill="1" applyBorder="1" applyAlignment="1" applyProtection="1">
      <alignment horizontal="center"/>
    </xf>
    <xf numFmtId="0" fontId="18" fillId="0" borderId="30" xfId="4" applyFont="1" applyFill="1" applyBorder="1" applyAlignment="1" applyProtection="1">
      <alignment vertical="center"/>
    </xf>
    <xf numFmtId="2" fontId="29" fillId="4" borderId="52" xfId="0" applyNumberFormat="1" applyFont="1" applyFill="1" applyBorder="1" applyAlignment="1">
      <alignment horizontal="center"/>
    </xf>
    <xf numFmtId="3" fontId="26" fillId="4" borderId="28" xfId="0" applyNumberFormat="1" applyFont="1" applyFill="1" applyBorder="1" applyAlignment="1">
      <alignment horizontal="left" vertical="center"/>
    </xf>
    <xf numFmtId="0" fontId="26" fillId="4" borderId="181" xfId="0" applyFont="1" applyFill="1" applyBorder="1" applyAlignment="1">
      <alignment vertical="center"/>
    </xf>
    <xf numFmtId="3" fontId="26" fillId="4" borderId="132" xfId="0" applyNumberFormat="1" applyFont="1" applyFill="1" applyBorder="1" applyAlignment="1">
      <alignment horizontal="center" vertical="center"/>
    </xf>
    <xf numFmtId="3" fontId="26" fillId="4" borderId="90" xfId="0" applyNumberFormat="1" applyFont="1" applyFill="1" applyBorder="1" applyAlignment="1" applyProtection="1">
      <alignment horizontal="center" vertical="center"/>
    </xf>
    <xf numFmtId="3" fontId="26" fillId="2" borderId="0" xfId="0" applyNumberFormat="1" applyFont="1" applyFill="1" applyBorder="1" applyAlignment="1">
      <alignment horizontal="right" vertical="center"/>
    </xf>
    <xf numFmtId="3" fontId="26" fillId="2" borderId="0" xfId="0" applyNumberFormat="1" applyFont="1" applyFill="1" applyBorder="1" applyAlignment="1">
      <alignment horizontal="center" vertical="center" textRotation="90" wrapText="1"/>
    </xf>
    <xf numFmtId="3" fontId="26" fillId="2" borderId="0" xfId="0" applyNumberFormat="1" applyFont="1" applyFill="1" applyBorder="1" applyAlignment="1" applyProtection="1">
      <alignment horizontal="center" vertical="center" textRotation="90" wrapText="1"/>
    </xf>
    <xf numFmtId="3" fontId="26" fillId="4" borderId="42" xfId="0" applyNumberFormat="1" applyFont="1" applyFill="1" applyBorder="1" applyAlignment="1">
      <alignment horizontal="center" vertical="center"/>
    </xf>
    <xf numFmtId="3" fontId="26" fillId="4" borderId="182" xfId="0" applyNumberFormat="1" applyFont="1" applyFill="1" applyBorder="1" applyAlignment="1">
      <alignment horizontal="center" vertical="center"/>
    </xf>
    <xf numFmtId="0" fontId="20" fillId="0" borderId="183" xfId="0" applyFont="1" applyFill="1" applyBorder="1" applyAlignment="1" applyProtection="1">
      <alignment vertical="center" wrapText="1"/>
      <protection locked="0"/>
    </xf>
    <xf numFmtId="3" fontId="26" fillId="0" borderId="0" xfId="0" applyNumberFormat="1" applyFont="1" applyFill="1" applyBorder="1" applyAlignment="1">
      <alignment horizontal="right" vertical="center"/>
    </xf>
    <xf numFmtId="3" fontId="26" fillId="0" borderId="0" xfId="0" applyNumberFormat="1" applyFont="1" applyFill="1" applyBorder="1" applyAlignment="1">
      <alignment horizontal="center" vertical="center" textRotation="90" wrapText="1"/>
    </xf>
    <xf numFmtId="3" fontId="26" fillId="0" borderId="0" xfId="0" applyNumberFormat="1" applyFont="1" applyFill="1" applyBorder="1" applyAlignment="1" applyProtection="1">
      <alignment horizontal="center" vertical="center" textRotation="90" wrapText="1"/>
    </xf>
    <xf numFmtId="0" fontId="20" fillId="0" borderId="185" xfId="0" applyFont="1" applyFill="1" applyBorder="1" applyAlignment="1" applyProtection="1">
      <alignment vertical="center" wrapText="1"/>
      <protection locked="0"/>
    </xf>
    <xf numFmtId="3" fontId="26" fillId="4" borderId="186" xfId="0" applyNumberFormat="1" applyFont="1" applyFill="1" applyBorder="1" applyAlignment="1" applyProtection="1">
      <alignment horizontal="center" vertical="center"/>
    </xf>
    <xf numFmtId="3" fontId="26" fillId="9" borderId="188" xfId="0" applyNumberFormat="1" applyFont="1" applyFill="1" applyBorder="1" applyAlignment="1" applyProtection="1">
      <alignment horizontal="center" vertical="center"/>
    </xf>
    <xf numFmtId="0" fontId="22" fillId="4" borderId="187" xfId="0" applyFont="1" applyFill="1" applyBorder="1" applyAlignment="1" applyProtection="1">
      <alignment vertical="center" wrapText="1"/>
      <protection locked="0"/>
    </xf>
    <xf numFmtId="3" fontId="26" fillId="4" borderId="156" xfId="0" applyNumberFormat="1" applyFont="1" applyFill="1" applyBorder="1" applyAlignment="1">
      <alignment horizontal="center" vertical="center"/>
    </xf>
    <xf numFmtId="3" fontId="26" fillId="4" borderId="189" xfId="0" quotePrefix="1" applyNumberFormat="1" applyFont="1" applyFill="1" applyBorder="1" applyAlignment="1" applyProtection="1">
      <alignment horizontal="center" vertical="center"/>
    </xf>
    <xf numFmtId="3" fontId="26" fillId="9" borderId="23" xfId="0" applyNumberFormat="1" applyFont="1" applyFill="1" applyBorder="1" applyAlignment="1" applyProtection="1">
      <alignment horizontal="center" vertical="center"/>
    </xf>
    <xf numFmtId="0" fontId="12" fillId="0" borderId="0" xfId="0" applyFont="1" applyBorder="1"/>
    <xf numFmtId="0" fontId="8" fillId="0" borderId="0" xfId="0" applyFont="1" applyBorder="1" applyAlignment="1">
      <alignment horizontal="left" vertical="center" wrapText="1"/>
    </xf>
    <xf numFmtId="0" fontId="19" fillId="4" borderId="31" xfId="1" quotePrefix="1" applyFont="1" applyFill="1" applyBorder="1" applyAlignment="1" applyProtection="1">
      <alignment horizontal="left" vertical="center"/>
    </xf>
    <xf numFmtId="0" fontId="19" fillId="4" borderId="22" xfId="1" applyFont="1" applyFill="1" applyBorder="1" applyAlignment="1" applyProtection="1">
      <alignment vertical="center"/>
    </xf>
    <xf numFmtId="0" fontId="19" fillId="4" borderId="22" xfId="1" applyFont="1" applyFill="1" applyBorder="1" applyAlignment="1" applyProtection="1">
      <alignment horizontal="right" vertical="center"/>
    </xf>
    <xf numFmtId="164" fontId="19" fillId="4" borderId="22" xfId="1" applyNumberFormat="1" applyFont="1" applyFill="1" applyBorder="1" applyAlignment="1" applyProtection="1">
      <alignment vertical="center"/>
    </xf>
    <xf numFmtId="0" fontId="19" fillId="4" borderId="22" xfId="1" applyFont="1" applyFill="1" applyBorder="1" applyAlignment="1" applyProtection="1">
      <alignment horizontal="center" vertical="center"/>
    </xf>
    <xf numFmtId="9" fontId="19" fillId="4" borderId="22" xfId="1" applyNumberFormat="1" applyFont="1" applyFill="1" applyBorder="1" applyAlignment="1" applyProtection="1">
      <alignment vertical="center"/>
    </xf>
    <xf numFmtId="0" fontId="19" fillId="4" borderId="23" xfId="1" applyFont="1" applyFill="1" applyBorder="1" applyAlignment="1" applyProtection="1">
      <alignment horizontal="center" vertical="center"/>
    </xf>
    <xf numFmtId="0" fontId="19" fillId="2" borderId="119" xfId="0" applyFont="1" applyFill="1" applyBorder="1" applyAlignment="1" applyProtection="1">
      <protection locked="0"/>
    </xf>
    <xf numFmtId="0" fontId="19" fillId="2" borderId="168" xfId="0" applyFont="1" applyFill="1" applyBorder="1" applyAlignment="1" applyProtection="1">
      <protection locked="0"/>
    </xf>
    <xf numFmtId="0" fontId="36" fillId="4" borderId="70" xfId="0" quotePrefix="1" applyFont="1" applyFill="1" applyBorder="1" applyAlignment="1" applyProtection="1">
      <alignment horizontal="center"/>
    </xf>
    <xf numFmtId="2" fontId="19" fillId="4" borderId="32" xfId="10" applyNumberFormat="1" applyFont="1" applyFill="1" applyBorder="1" applyAlignment="1" applyProtection="1">
      <alignment horizontal="center" vertical="center"/>
    </xf>
    <xf numFmtId="4" fontId="19" fillId="4" borderId="32" xfId="1" applyNumberFormat="1" applyFont="1" applyFill="1" applyBorder="1" applyAlignment="1" applyProtection="1">
      <alignment horizontal="center" vertical="center"/>
    </xf>
    <xf numFmtId="3" fontId="19" fillId="0" borderId="39" xfId="0" applyNumberFormat="1" applyFont="1" applyFill="1" applyBorder="1" applyAlignment="1" applyProtection="1">
      <alignment horizontal="center" vertical="center"/>
      <protection locked="0"/>
    </xf>
    <xf numFmtId="0" fontId="36" fillId="0" borderId="70" xfId="0" quotePrefix="1" applyFont="1" applyFill="1" applyBorder="1" applyAlignment="1" applyProtection="1">
      <alignment horizontal="center"/>
      <protection locked="0"/>
    </xf>
    <xf numFmtId="0" fontId="12" fillId="0" borderId="0" xfId="0" applyFont="1" applyAlignment="1">
      <alignment horizontal="left" vertical="center" wrapText="1"/>
    </xf>
    <xf numFmtId="0" fontId="6" fillId="0" borderId="0" xfId="0" applyFont="1" applyAlignment="1">
      <alignment horizontal="left" vertical="center"/>
    </xf>
    <xf numFmtId="0" fontId="12" fillId="0" borderId="0" xfId="0" applyFont="1" applyAlignment="1">
      <alignment horizontal="left" vertical="center"/>
    </xf>
    <xf numFmtId="0" fontId="10" fillId="0" borderId="0" xfId="0" applyFont="1" applyAlignment="1">
      <alignment horizontal="left" vertical="center" wrapText="1"/>
    </xf>
    <xf numFmtId="0" fontId="12" fillId="0" borderId="166" xfId="0" applyFont="1" applyBorder="1" applyAlignment="1">
      <alignment horizontal="left" vertical="center" wrapText="1"/>
    </xf>
    <xf numFmtId="0" fontId="12" fillId="0" borderId="75" xfId="0" applyFont="1" applyBorder="1" applyAlignment="1">
      <alignment horizontal="left" vertical="center" wrapText="1"/>
    </xf>
    <xf numFmtId="0" fontId="12" fillId="0" borderId="122" xfId="0" applyFont="1" applyBorder="1" applyAlignment="1">
      <alignment horizontal="left" vertical="center" wrapText="1"/>
    </xf>
    <xf numFmtId="0" fontId="12" fillId="0" borderId="94" xfId="0" applyFont="1" applyBorder="1" applyAlignment="1">
      <alignment horizontal="left" vertical="center" wrapText="1"/>
    </xf>
    <xf numFmtId="0" fontId="12" fillId="0" borderId="0" xfId="0" applyFont="1" applyBorder="1" applyAlignment="1">
      <alignment horizontal="left" vertical="center" wrapText="1"/>
    </xf>
    <xf numFmtId="0" fontId="12" fillId="0" borderId="110" xfId="0" applyFont="1" applyBorder="1" applyAlignment="1">
      <alignment horizontal="left" vertical="center" wrapText="1"/>
    </xf>
    <xf numFmtId="0" fontId="12" fillId="0" borderId="1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123" xfId="0" applyFont="1" applyBorder="1" applyAlignment="1">
      <alignment horizontal="left" vertical="center" wrapText="1"/>
    </xf>
    <xf numFmtId="0" fontId="4" fillId="0" borderId="166" xfId="0" applyFont="1" applyBorder="1" applyAlignment="1">
      <alignment horizontal="left" vertical="center" wrapText="1"/>
    </xf>
    <xf numFmtId="0" fontId="42" fillId="0" borderId="0" xfId="9" applyFont="1" applyAlignment="1">
      <alignment horizontal="left" vertical="center"/>
    </xf>
    <xf numFmtId="0" fontId="40" fillId="0" borderId="0" xfId="0" applyFont="1" applyAlignment="1">
      <alignment horizontal="left" vertical="center"/>
    </xf>
    <xf numFmtId="0" fontId="42" fillId="0" borderId="0" xfId="9"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40" fillId="0" borderId="0" xfId="0" applyFont="1" applyAlignment="1">
      <alignment horizontal="center"/>
    </xf>
    <xf numFmtId="0" fontId="4" fillId="0" borderId="166" xfId="0" applyFont="1" applyBorder="1" applyAlignment="1">
      <alignment horizontal="left" vertical="center"/>
    </xf>
    <xf numFmtId="0" fontId="12" fillId="0" borderId="75" xfId="0" applyFont="1" applyBorder="1" applyAlignment="1">
      <alignment horizontal="left" vertical="center"/>
    </xf>
    <xf numFmtId="0" fontId="12" fillId="0" borderId="94" xfId="0" applyFont="1" applyBorder="1" applyAlignment="1">
      <alignment horizontal="left" vertical="center"/>
    </xf>
    <xf numFmtId="0" fontId="12" fillId="0" borderId="0" xfId="0" applyFont="1" applyBorder="1" applyAlignment="1">
      <alignment horizontal="left" vertical="center"/>
    </xf>
    <xf numFmtId="0" fontId="12" fillId="0" borderId="167" xfId="0" applyFont="1" applyBorder="1" applyAlignment="1">
      <alignment horizontal="left" vertical="center"/>
    </xf>
    <xf numFmtId="0" fontId="12" fillId="0" borderId="65" xfId="0" applyFont="1" applyBorder="1" applyAlignment="1">
      <alignment horizontal="left" vertical="center"/>
    </xf>
    <xf numFmtId="0" fontId="12" fillId="0" borderId="122" xfId="0" applyFont="1" applyBorder="1" applyAlignment="1">
      <alignment horizontal="left" vertical="center"/>
    </xf>
    <xf numFmtId="0" fontId="12" fillId="0" borderId="123" xfId="0" applyFont="1" applyBorder="1" applyAlignment="1">
      <alignment horizontal="left" vertical="center"/>
    </xf>
    <xf numFmtId="0" fontId="4" fillId="0" borderId="166" xfId="0" applyFont="1" applyBorder="1" applyAlignment="1">
      <alignment horizontal="left" vertical="top" wrapText="1"/>
    </xf>
    <xf numFmtId="0" fontId="12" fillId="0" borderId="75" xfId="0" applyFont="1" applyBorder="1" applyAlignment="1">
      <alignment horizontal="left" vertical="top" wrapText="1"/>
    </xf>
    <xf numFmtId="0" fontId="12" fillId="0" borderId="122" xfId="0" applyFont="1" applyBorder="1" applyAlignment="1">
      <alignment horizontal="left" vertical="top" wrapText="1"/>
    </xf>
    <xf numFmtId="0" fontId="12" fillId="0" borderId="167" xfId="0" applyFont="1" applyBorder="1" applyAlignment="1">
      <alignment horizontal="left" vertical="top" wrapText="1"/>
    </xf>
    <xf numFmtId="0" fontId="12" fillId="0" borderId="65" xfId="0" applyFont="1" applyBorder="1" applyAlignment="1">
      <alignment horizontal="left" vertical="top" wrapText="1"/>
    </xf>
    <xf numFmtId="0" fontId="12" fillId="0" borderId="123" xfId="0" applyFont="1" applyBorder="1" applyAlignment="1">
      <alignment horizontal="left" vertical="top" wrapText="1"/>
    </xf>
    <xf numFmtId="0" fontId="12" fillId="0" borderId="166" xfId="0" applyFont="1" applyBorder="1" applyAlignment="1">
      <alignment horizontal="left" vertical="center"/>
    </xf>
    <xf numFmtId="0" fontId="2" fillId="0" borderId="166" xfId="0" applyFont="1" applyBorder="1" applyAlignment="1">
      <alignment horizontal="left" vertical="center" wrapText="1"/>
    </xf>
    <xf numFmtId="0" fontId="11" fillId="0" borderId="75" xfId="0" applyFont="1" applyBorder="1" applyAlignment="1">
      <alignment horizontal="left" vertical="center" wrapText="1"/>
    </xf>
    <xf numFmtId="0" fontId="11" fillId="0" borderId="122" xfId="0" applyFont="1" applyBorder="1" applyAlignment="1">
      <alignment horizontal="left" vertical="center" wrapText="1"/>
    </xf>
    <xf numFmtId="0" fontId="11" fillId="0" borderId="167" xfId="0" applyFont="1" applyBorder="1" applyAlignment="1">
      <alignment horizontal="left" vertical="center" wrapText="1"/>
    </xf>
    <xf numFmtId="0" fontId="11" fillId="0" borderId="65" xfId="0" applyFont="1" applyBorder="1" applyAlignment="1">
      <alignment horizontal="left" vertical="center" wrapText="1"/>
    </xf>
    <xf numFmtId="0" fontId="11" fillId="0" borderId="123" xfId="0" applyFont="1" applyBorder="1" applyAlignment="1">
      <alignment horizontal="left" vertical="center" wrapText="1"/>
    </xf>
    <xf numFmtId="0" fontId="12" fillId="0" borderId="110" xfId="0" applyFont="1" applyBorder="1" applyAlignment="1">
      <alignment horizontal="left" vertical="center"/>
    </xf>
    <xf numFmtId="0" fontId="5" fillId="0" borderId="166" xfId="0" applyFont="1" applyBorder="1" applyAlignment="1">
      <alignment horizontal="left" vertical="center"/>
    </xf>
    <xf numFmtId="0" fontId="5" fillId="0" borderId="166" xfId="0" applyFont="1" applyBorder="1" applyAlignment="1">
      <alignment horizontal="left" vertical="center" wrapText="1"/>
    </xf>
    <xf numFmtId="0" fontId="43" fillId="8" borderId="0" xfId="0" applyFont="1" applyFill="1" applyAlignment="1">
      <alignment horizontal="center"/>
    </xf>
    <xf numFmtId="0" fontId="41" fillId="0" borderId="0" xfId="0" applyFont="1" applyAlignment="1">
      <alignment horizontal="center"/>
    </xf>
    <xf numFmtId="0" fontId="27" fillId="0" borderId="0" xfId="0" applyFont="1" applyBorder="1" applyAlignment="1" applyProtection="1">
      <alignment horizontal="center" vertical="center"/>
    </xf>
    <xf numFmtId="0" fontId="25" fillId="6" borderId="25" xfId="4" applyFont="1" applyFill="1" applyBorder="1" applyAlignment="1" applyProtection="1">
      <alignment horizontal="center" vertical="center"/>
    </xf>
    <xf numFmtId="0" fontId="25" fillId="6" borderId="26" xfId="4" applyFont="1" applyFill="1" applyBorder="1" applyAlignment="1" applyProtection="1">
      <alignment horizontal="center" vertical="center"/>
    </xf>
    <xf numFmtId="0" fontId="25" fillId="6" borderId="27" xfId="4" applyFont="1" applyFill="1" applyBorder="1" applyAlignment="1" applyProtection="1">
      <alignment horizontal="center" vertical="center"/>
    </xf>
    <xf numFmtId="0" fontId="48" fillId="4" borderId="30" xfId="4" applyFont="1" applyFill="1" applyBorder="1" applyAlignment="1" applyProtection="1">
      <alignment horizontal="center" vertical="center" wrapText="1"/>
    </xf>
    <xf numFmtId="0" fontId="48" fillId="4" borderId="0" xfId="4" applyFont="1" applyFill="1" applyBorder="1" applyAlignment="1" applyProtection="1">
      <alignment horizontal="center" vertical="center" wrapText="1"/>
    </xf>
    <xf numFmtId="0" fontId="48" fillId="4" borderId="12" xfId="4" applyFont="1" applyFill="1" applyBorder="1" applyAlignment="1" applyProtection="1">
      <alignment horizontal="center" vertical="center" wrapText="1"/>
    </xf>
    <xf numFmtId="0" fontId="26" fillId="7" borderId="166" xfId="4" applyFont="1" applyFill="1" applyBorder="1" applyAlignment="1" applyProtection="1">
      <alignment horizontal="center" vertical="center"/>
    </xf>
    <xf numFmtId="0" fontId="26" fillId="7" borderId="75" xfId="4" applyFont="1" applyFill="1" applyBorder="1" applyAlignment="1" applyProtection="1">
      <alignment horizontal="center" vertical="center"/>
    </xf>
    <xf numFmtId="0" fontId="26" fillId="7" borderId="122" xfId="4" applyFont="1" applyFill="1" applyBorder="1" applyAlignment="1" applyProtection="1">
      <alignment horizontal="center" vertical="center"/>
    </xf>
    <xf numFmtId="0" fontId="19" fillId="4" borderId="0" xfId="4" applyFont="1" applyFill="1" applyBorder="1" applyAlignment="1" applyProtection="1">
      <alignment horizontal="center" vertical="center"/>
    </xf>
    <xf numFmtId="0" fontId="19" fillId="4" borderId="12" xfId="4" applyFont="1" applyFill="1" applyBorder="1" applyAlignment="1" applyProtection="1">
      <alignment horizontal="center" vertical="center"/>
    </xf>
    <xf numFmtId="0" fontId="26" fillId="4" borderId="28" xfId="4" applyFont="1" applyFill="1" applyBorder="1" applyAlignment="1" applyProtection="1">
      <alignment horizontal="center" vertical="center"/>
    </xf>
    <xf numFmtId="0" fontId="26" fillId="4" borderId="105" xfId="4" applyFont="1" applyFill="1" applyBorder="1" applyAlignment="1" applyProtection="1">
      <alignment horizontal="center" vertical="center"/>
    </xf>
    <xf numFmtId="0" fontId="26" fillId="4" borderId="21" xfId="4" applyFont="1" applyFill="1" applyBorder="1" applyAlignment="1" applyProtection="1">
      <alignment horizontal="center" vertical="center"/>
    </xf>
    <xf numFmtId="0" fontId="27" fillId="0" borderId="0" xfId="0" applyFont="1" applyBorder="1" applyAlignment="1">
      <alignment horizontal="center" vertical="center"/>
    </xf>
    <xf numFmtId="14" fontId="19" fillId="2" borderId="20" xfId="1" applyNumberFormat="1" applyFont="1" applyFill="1" applyBorder="1" applyAlignment="1" applyProtection="1">
      <alignment horizontal="center" vertical="center"/>
      <protection locked="0"/>
    </xf>
    <xf numFmtId="14" fontId="19" fillId="2" borderId="4" xfId="0" applyNumberFormat="1" applyFont="1" applyFill="1" applyBorder="1" applyAlignment="1" applyProtection="1">
      <alignment horizontal="center" vertical="center"/>
      <protection locked="0"/>
    </xf>
    <xf numFmtId="14" fontId="19" fillId="2" borderId="29" xfId="0" applyNumberFormat="1" applyFont="1" applyFill="1" applyBorder="1" applyAlignment="1" applyProtection="1">
      <alignment horizontal="center" vertical="center"/>
      <protection locked="0"/>
    </xf>
    <xf numFmtId="0" fontId="19" fillId="2" borderId="20" xfId="1" applyFont="1" applyFill="1" applyBorder="1" applyAlignment="1" applyProtection="1">
      <alignment vertical="center"/>
      <protection locked="0"/>
    </xf>
    <xf numFmtId="0" fontId="19" fillId="2" borderId="4" xfId="1" applyFont="1" applyFill="1" applyBorder="1" applyAlignment="1" applyProtection="1">
      <alignment vertical="center"/>
      <protection locked="0"/>
    </xf>
    <xf numFmtId="0" fontId="19" fillId="2" borderId="5" xfId="1" applyFont="1" applyFill="1" applyBorder="1" applyAlignment="1" applyProtection="1">
      <alignment vertical="center"/>
      <protection locked="0"/>
    </xf>
    <xf numFmtId="0" fontId="26" fillId="0" borderId="24" xfId="1" quotePrefix="1" applyFont="1" applyBorder="1" applyAlignment="1" applyProtection="1">
      <alignment horizontal="left" vertical="center"/>
    </xf>
    <xf numFmtId="0" fontId="25" fillId="6" borderId="8" xfId="1" quotePrefix="1" applyFont="1" applyFill="1" applyBorder="1" applyAlignment="1" applyProtection="1">
      <alignment horizontal="center" vertical="center"/>
    </xf>
    <xf numFmtId="0" fontId="25" fillId="6" borderId="9" xfId="1" quotePrefix="1" applyFont="1" applyFill="1" applyBorder="1" applyAlignment="1" applyProtection="1">
      <alignment horizontal="center" vertical="center"/>
    </xf>
    <xf numFmtId="0" fontId="25" fillId="6" borderId="10" xfId="1" quotePrefix="1" applyFont="1" applyFill="1" applyBorder="1" applyAlignment="1" applyProtection="1">
      <alignment horizontal="center" vertical="center"/>
    </xf>
    <xf numFmtId="0" fontId="25" fillId="3" borderId="25" xfId="1" applyFont="1" applyFill="1" applyBorder="1" applyAlignment="1" applyProtection="1">
      <alignment horizontal="center" vertical="center"/>
    </xf>
    <xf numFmtId="0" fontId="25" fillId="3" borderId="26" xfId="1" applyFont="1" applyFill="1" applyBorder="1" applyAlignment="1" applyProtection="1">
      <alignment horizontal="center" vertical="center"/>
    </xf>
    <xf numFmtId="0" fontId="25" fillId="3" borderId="27" xfId="1" applyFont="1" applyFill="1" applyBorder="1" applyAlignment="1" applyProtection="1">
      <alignment horizontal="center" vertical="center"/>
    </xf>
    <xf numFmtId="0" fontId="25" fillId="3" borderId="28" xfId="1" applyFont="1" applyFill="1" applyBorder="1" applyAlignment="1" applyProtection="1">
      <alignment horizontal="center" vertical="center"/>
    </xf>
    <xf numFmtId="0" fontId="25" fillId="3" borderId="3" xfId="1" applyFont="1" applyFill="1" applyBorder="1" applyAlignment="1" applyProtection="1">
      <alignment horizontal="center" vertical="center"/>
    </xf>
    <xf numFmtId="0" fontId="25" fillId="3" borderId="21" xfId="1" applyFont="1" applyFill="1" applyBorder="1" applyAlignment="1" applyProtection="1">
      <alignment horizontal="center" vertical="center"/>
    </xf>
    <xf numFmtId="16" fontId="26" fillId="2" borderId="20" xfId="1" applyNumberFormat="1" applyFont="1" applyFill="1" applyBorder="1" applyAlignment="1" applyProtection="1">
      <alignment horizontal="left" vertical="center"/>
      <protection locked="0"/>
    </xf>
    <xf numFmtId="16" fontId="26" fillId="2" borderId="4" xfId="1" applyNumberFormat="1" applyFont="1" applyFill="1" applyBorder="1" applyAlignment="1" applyProtection="1">
      <alignment horizontal="left" vertical="center"/>
      <protection locked="0"/>
    </xf>
    <xf numFmtId="16" fontId="26" fillId="2" borderId="29" xfId="1" applyNumberFormat="1" applyFont="1" applyFill="1" applyBorder="1" applyAlignment="1" applyProtection="1">
      <alignment horizontal="left" vertical="center"/>
      <protection locked="0"/>
    </xf>
    <xf numFmtId="0" fontId="19" fillId="2" borderId="4" xfId="0" applyFont="1" applyFill="1" applyBorder="1" applyAlignment="1" applyProtection="1">
      <alignment vertical="center"/>
      <protection locked="0"/>
    </xf>
    <xf numFmtId="0" fontId="19" fillId="2" borderId="5" xfId="0" applyFont="1" applyFill="1" applyBorder="1" applyAlignment="1" applyProtection="1">
      <alignment vertical="center"/>
      <protection locked="0"/>
    </xf>
    <xf numFmtId="0" fontId="26" fillId="2" borderId="102" xfId="1" applyFont="1" applyFill="1" applyBorder="1" applyAlignment="1" applyProtection="1">
      <alignment horizontal="center" vertical="center"/>
      <protection locked="0"/>
    </xf>
    <xf numFmtId="0" fontId="26" fillId="2" borderId="103" xfId="1" applyFont="1" applyFill="1" applyBorder="1" applyAlignment="1" applyProtection="1">
      <alignment horizontal="center" vertical="center"/>
      <protection locked="0"/>
    </xf>
    <xf numFmtId="0" fontId="26" fillId="2" borderId="104" xfId="1" applyFont="1" applyFill="1" applyBorder="1" applyAlignment="1" applyProtection="1">
      <alignment horizontal="center" vertical="center"/>
      <protection locked="0"/>
    </xf>
    <xf numFmtId="0" fontId="19" fillId="2" borderId="20" xfId="1" applyFont="1" applyFill="1" applyBorder="1" applyAlignment="1" applyProtection="1">
      <alignment horizontal="center" vertical="center"/>
      <protection locked="0"/>
    </xf>
    <xf numFmtId="0" fontId="19" fillId="2" borderId="4" xfId="1" applyFont="1" applyFill="1" applyBorder="1" applyAlignment="1" applyProtection="1">
      <alignment horizontal="center" vertical="center"/>
      <protection locked="0"/>
    </xf>
    <xf numFmtId="0" fontId="19" fillId="2" borderId="5" xfId="1" applyFont="1" applyFill="1" applyBorder="1" applyAlignment="1" applyProtection="1">
      <alignment horizontal="center" vertical="center"/>
      <protection locked="0"/>
    </xf>
    <xf numFmtId="14" fontId="26" fillId="2" borderId="20" xfId="1" applyNumberFormat="1" applyFont="1" applyFill="1" applyBorder="1" applyAlignment="1" applyProtection="1">
      <alignment horizontal="center" vertical="center"/>
      <protection locked="0"/>
    </xf>
    <xf numFmtId="14" fontId="26" fillId="2" borderId="4" xfId="0" applyNumberFormat="1" applyFont="1" applyFill="1" applyBorder="1" applyAlignment="1" applyProtection="1">
      <alignment horizontal="center" vertical="center"/>
      <protection locked="0"/>
    </xf>
    <xf numFmtId="14" fontId="26" fillId="2" borderId="29" xfId="0" applyNumberFormat="1" applyFont="1" applyFill="1" applyBorder="1" applyAlignment="1" applyProtection="1">
      <alignment horizontal="center" vertical="center"/>
      <protection locked="0"/>
    </xf>
    <xf numFmtId="0" fontId="26" fillId="4" borderId="0" xfId="4" applyFont="1" applyFill="1" applyBorder="1" applyAlignment="1" applyProtection="1">
      <alignment horizontal="right" vertical="center"/>
    </xf>
    <xf numFmtId="0" fontId="26" fillId="4" borderId="59" xfId="4" applyFont="1" applyFill="1" applyBorder="1" applyAlignment="1" applyProtection="1">
      <alignment horizontal="center" vertical="center" wrapText="1"/>
    </xf>
    <xf numFmtId="0" fontId="26" fillId="4" borderId="47" xfId="4" applyFont="1" applyFill="1" applyBorder="1" applyAlignment="1" applyProtection="1">
      <alignment horizontal="center" vertical="center" wrapText="1"/>
    </xf>
    <xf numFmtId="0" fontId="26" fillId="4" borderId="42" xfId="4" applyFont="1" applyFill="1" applyBorder="1" applyAlignment="1" applyProtection="1">
      <alignment horizontal="center" vertical="center" wrapText="1"/>
    </xf>
    <xf numFmtId="0" fontId="26" fillId="4" borderId="40" xfId="4" applyFont="1" applyFill="1" applyBorder="1" applyAlignment="1" applyProtection="1">
      <alignment horizontal="center" vertical="center" wrapText="1"/>
    </xf>
    <xf numFmtId="0" fontId="19" fillId="4" borderId="141" xfId="3" applyFont="1" applyFill="1" applyBorder="1" applyAlignment="1" applyProtection="1">
      <alignment horizontal="center" vertical="center"/>
    </xf>
    <xf numFmtId="0" fontId="19" fillId="4" borderId="142" xfId="3" applyFont="1" applyFill="1" applyBorder="1" applyAlignment="1" applyProtection="1">
      <alignment horizontal="center" vertical="center"/>
    </xf>
    <xf numFmtId="0" fontId="26" fillId="4" borderId="56" xfId="4" applyFont="1" applyFill="1" applyBorder="1" applyAlignment="1" applyProtection="1">
      <alignment horizontal="center" vertical="center" wrapText="1"/>
    </xf>
    <xf numFmtId="0" fontId="26" fillId="4" borderId="30" xfId="4" applyFont="1" applyFill="1" applyBorder="1" applyAlignment="1" applyProtection="1">
      <alignment horizontal="center" vertical="center" wrapText="1"/>
    </xf>
    <xf numFmtId="0" fontId="26" fillId="4" borderId="28" xfId="4" applyFont="1" applyFill="1" applyBorder="1" applyAlignment="1" applyProtection="1">
      <alignment horizontal="center" vertical="center" wrapText="1"/>
    </xf>
    <xf numFmtId="0" fontId="26" fillId="4" borderId="42" xfId="4" applyFont="1" applyFill="1" applyBorder="1" applyAlignment="1" applyProtection="1">
      <alignment horizontal="center" vertical="center"/>
    </xf>
    <xf numFmtId="0" fontId="26" fillId="4" borderId="40" xfId="4" applyFont="1" applyFill="1" applyBorder="1" applyAlignment="1" applyProtection="1">
      <alignment horizontal="center" vertical="center"/>
    </xf>
    <xf numFmtId="0" fontId="19" fillId="4" borderId="42" xfId="4" applyFont="1" applyFill="1" applyBorder="1" applyAlignment="1" applyProtection="1">
      <alignment horizontal="center" vertical="center" wrapText="1"/>
    </xf>
    <xf numFmtId="0" fontId="19" fillId="4" borderId="40" xfId="4" applyFont="1" applyFill="1" applyBorder="1" applyAlignment="1" applyProtection="1">
      <alignment horizontal="center" vertical="center" wrapText="1"/>
    </xf>
    <xf numFmtId="0" fontId="25" fillId="6" borderId="25" xfId="5" applyFont="1" applyFill="1" applyBorder="1" applyAlignment="1" applyProtection="1">
      <alignment horizontal="center" vertical="center"/>
    </xf>
    <xf numFmtId="0" fontId="25" fillId="6" borderId="26" xfId="5" applyFont="1" applyFill="1" applyBorder="1" applyAlignment="1" applyProtection="1">
      <alignment horizontal="center" vertical="center"/>
    </xf>
    <xf numFmtId="0" fontId="25" fillId="6" borderId="27" xfId="5" applyFont="1" applyFill="1" applyBorder="1" applyAlignment="1" applyProtection="1">
      <alignment horizontal="center" vertical="center"/>
    </xf>
    <xf numFmtId="0" fontId="25" fillId="3" borderId="74" xfId="0" applyFont="1" applyFill="1" applyBorder="1" applyAlignment="1" applyProtection="1">
      <alignment horizontal="center" vertical="center"/>
    </xf>
    <xf numFmtId="0" fontId="25" fillId="3" borderId="75" xfId="0" applyFont="1" applyFill="1" applyBorder="1" applyAlignment="1" applyProtection="1">
      <alignment horizontal="center" vertical="center"/>
    </xf>
    <xf numFmtId="0" fontId="25" fillId="3" borderId="76" xfId="0" applyFont="1" applyFill="1" applyBorder="1" applyAlignment="1" applyProtection="1">
      <alignment horizontal="center" vertical="center"/>
    </xf>
    <xf numFmtId="0" fontId="25" fillId="3" borderId="88" xfId="0" applyFont="1" applyFill="1" applyBorder="1" applyAlignment="1" applyProtection="1">
      <alignment horizontal="center"/>
    </xf>
    <xf numFmtId="0" fontId="25" fillId="3" borderId="89" xfId="0" applyFont="1" applyFill="1" applyBorder="1" applyAlignment="1" applyProtection="1">
      <alignment horizontal="center"/>
    </xf>
    <xf numFmtId="0" fontId="25" fillId="3" borderId="90" xfId="0" applyFont="1" applyFill="1" applyBorder="1" applyAlignment="1" applyProtection="1">
      <alignment horizontal="center"/>
    </xf>
    <xf numFmtId="0" fontId="25" fillId="3" borderId="144" xfId="0" applyFont="1" applyFill="1" applyBorder="1" applyAlignment="1" applyProtection="1">
      <alignment horizontal="center" vertical="center"/>
    </xf>
    <xf numFmtId="0" fontId="25" fillId="3" borderId="143" xfId="0" applyFont="1" applyFill="1" applyBorder="1" applyAlignment="1" applyProtection="1">
      <alignment horizontal="center" vertical="center"/>
    </xf>
    <xf numFmtId="0" fontId="25" fillId="3" borderId="145" xfId="0" applyFont="1" applyFill="1" applyBorder="1" applyAlignment="1" applyProtection="1">
      <alignment horizontal="center" vertical="center"/>
    </xf>
    <xf numFmtId="0" fontId="19" fillId="4" borderId="20" xfId="3" applyFont="1" applyFill="1" applyBorder="1" applyAlignment="1" applyProtection="1">
      <alignment horizontal="center" vertical="center"/>
    </xf>
    <xf numFmtId="0" fontId="19" fillId="4" borderId="29" xfId="3" applyFont="1" applyFill="1" applyBorder="1" applyAlignment="1" applyProtection="1">
      <alignment horizontal="center" vertical="center"/>
    </xf>
    <xf numFmtId="0" fontId="25" fillId="3" borderId="179" xfId="0" applyFont="1" applyFill="1" applyBorder="1" applyAlignment="1" applyProtection="1">
      <alignment horizontal="center"/>
    </xf>
    <xf numFmtId="0" fontId="25" fillId="3" borderId="180" xfId="0" applyFont="1" applyFill="1" applyBorder="1" applyAlignment="1" applyProtection="1">
      <alignment horizontal="center"/>
    </xf>
    <xf numFmtId="0" fontId="25" fillId="3" borderId="143" xfId="0" applyFont="1" applyFill="1" applyBorder="1" applyAlignment="1" applyProtection="1">
      <alignment horizontal="center"/>
    </xf>
    <xf numFmtId="0" fontId="25" fillId="3" borderId="145" xfId="0" applyFont="1" applyFill="1" applyBorder="1" applyAlignment="1" applyProtection="1">
      <alignment horizontal="center"/>
    </xf>
    <xf numFmtId="2" fontId="19" fillId="4" borderId="48" xfId="0" applyNumberFormat="1" applyFont="1" applyFill="1" applyBorder="1" applyAlignment="1">
      <alignment horizontal="center"/>
    </xf>
    <xf numFmtId="2" fontId="19" fillId="4" borderId="176" xfId="0" applyNumberFormat="1" applyFont="1" applyFill="1" applyBorder="1" applyAlignment="1">
      <alignment horizontal="center"/>
    </xf>
    <xf numFmtId="0" fontId="19" fillId="4" borderId="5" xfId="0" applyFont="1" applyFill="1" applyBorder="1" applyAlignment="1">
      <alignment horizontal="center" vertical="center"/>
    </xf>
    <xf numFmtId="0" fontId="27" fillId="0" borderId="65" xfId="0" applyFont="1" applyBorder="1" applyAlignment="1">
      <alignment horizontal="center" vertical="center"/>
    </xf>
    <xf numFmtId="0" fontId="25" fillId="6" borderId="74" xfId="3" quotePrefix="1" applyFont="1" applyFill="1" applyBorder="1" applyAlignment="1" applyProtection="1">
      <alignment horizontal="center" vertical="center"/>
    </xf>
    <xf numFmtId="0" fontId="25" fillId="6" borderId="75" xfId="3" quotePrefix="1" applyFont="1" applyFill="1" applyBorder="1" applyAlignment="1" applyProtection="1">
      <alignment horizontal="center" vertical="center"/>
    </xf>
    <xf numFmtId="0" fontId="25" fillId="6" borderId="76" xfId="3" quotePrefix="1" applyFont="1" applyFill="1" applyBorder="1" applyAlignment="1" applyProtection="1">
      <alignment horizontal="center" vertical="center"/>
    </xf>
    <xf numFmtId="0" fontId="20" fillId="4" borderId="0" xfId="0" applyFont="1" applyFill="1" applyBorder="1" applyAlignment="1">
      <alignment horizontal="center" vertical="center" wrapText="1"/>
    </xf>
    <xf numFmtId="0" fontId="19" fillId="4" borderId="44" xfId="0" applyFont="1" applyFill="1" applyBorder="1" applyAlignment="1" applyProtection="1">
      <alignment horizontal="center" vertical="center" wrapText="1"/>
    </xf>
    <xf numFmtId="0" fontId="19" fillId="4" borderId="40"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107" xfId="0" applyFont="1" applyFill="1" applyBorder="1" applyAlignment="1" applyProtection="1">
      <alignment horizontal="center" vertical="center" wrapText="1"/>
    </xf>
    <xf numFmtId="0" fontId="19" fillId="4" borderId="109" xfId="0" applyFont="1" applyFill="1" applyBorder="1" applyAlignment="1" applyProtection="1">
      <alignment horizontal="center" vertical="center" wrapText="1"/>
    </xf>
    <xf numFmtId="0" fontId="20" fillId="4" borderId="12" xfId="0" applyFont="1" applyFill="1" applyBorder="1" applyAlignment="1">
      <alignment horizontal="center" vertical="center" wrapText="1"/>
    </xf>
    <xf numFmtId="3" fontId="26" fillId="9" borderId="200" xfId="0" applyNumberFormat="1" applyFont="1" applyFill="1" applyBorder="1" applyAlignment="1">
      <alignment horizontal="left" vertical="center"/>
    </xf>
    <xf numFmtId="3" fontId="26" fillId="9" borderId="201" xfId="0" applyNumberFormat="1" applyFont="1" applyFill="1" applyBorder="1" applyAlignment="1">
      <alignment horizontal="left" vertical="center"/>
    </xf>
    <xf numFmtId="3" fontId="26" fillId="9" borderId="202" xfId="0" applyNumberFormat="1" applyFont="1" applyFill="1" applyBorder="1" applyAlignment="1">
      <alignment horizontal="left" vertical="center"/>
    </xf>
    <xf numFmtId="0" fontId="20" fillId="4" borderId="60" xfId="0" applyFont="1" applyFill="1" applyBorder="1" applyAlignment="1" applyProtection="1">
      <alignment vertical="center" wrapText="1"/>
      <protection locked="0"/>
    </xf>
    <xf numFmtId="0" fontId="20" fillId="4" borderId="61" xfId="0" applyFont="1" applyFill="1" applyBorder="1" applyAlignment="1" applyProtection="1">
      <alignment vertical="center" wrapText="1"/>
      <protection locked="0"/>
    </xf>
    <xf numFmtId="0" fontId="20" fillId="4" borderId="62" xfId="0" applyFont="1" applyFill="1" applyBorder="1" applyAlignment="1" applyProtection="1">
      <alignment vertical="center" wrapText="1"/>
      <protection locked="0"/>
    </xf>
    <xf numFmtId="0" fontId="20" fillId="4" borderId="192" xfId="0" applyFont="1" applyFill="1" applyBorder="1" applyAlignment="1" applyProtection="1">
      <alignment vertical="center" wrapText="1"/>
      <protection locked="0"/>
    </xf>
    <xf numFmtId="0" fontId="20" fillId="4" borderId="193" xfId="0" applyFont="1" applyFill="1" applyBorder="1" applyAlignment="1" applyProtection="1">
      <alignment vertical="center" wrapText="1"/>
      <protection locked="0"/>
    </xf>
    <xf numFmtId="0" fontId="20" fillId="4" borderId="160" xfId="0" applyFont="1" applyFill="1" applyBorder="1" applyAlignment="1" applyProtection="1">
      <alignment vertical="center" wrapText="1"/>
      <protection locked="0"/>
    </xf>
    <xf numFmtId="0" fontId="20" fillId="4" borderId="57" xfId="0" applyFont="1" applyFill="1" applyBorder="1" applyAlignment="1" applyProtection="1">
      <alignment horizontal="left" vertical="center" wrapText="1"/>
      <protection locked="0"/>
    </xf>
    <xf numFmtId="0" fontId="20" fillId="4" borderId="172" xfId="0" applyFont="1" applyFill="1" applyBorder="1" applyAlignment="1" applyProtection="1">
      <alignment horizontal="left" vertical="center" wrapText="1"/>
      <protection locked="0"/>
    </xf>
    <xf numFmtId="0" fontId="20" fillId="4" borderId="198" xfId="0" applyFont="1" applyFill="1" applyBorder="1" applyAlignment="1" applyProtection="1">
      <alignment horizontal="left" vertical="center" wrapText="1"/>
      <protection locked="0"/>
    </xf>
    <xf numFmtId="0" fontId="22" fillId="9" borderId="190" xfId="0" applyFont="1" applyFill="1" applyBorder="1" applyAlignment="1" applyProtection="1">
      <alignment horizontal="left" vertical="center" wrapText="1"/>
      <protection locked="0"/>
    </xf>
    <xf numFmtId="0" fontId="22" fillId="9" borderId="191" xfId="0" applyFont="1" applyFill="1" applyBorder="1" applyAlignment="1" applyProtection="1">
      <alignment horizontal="left" vertical="center" wrapText="1"/>
      <protection locked="0"/>
    </xf>
    <xf numFmtId="0" fontId="22" fillId="9" borderId="199" xfId="0" applyFont="1" applyFill="1" applyBorder="1" applyAlignment="1" applyProtection="1">
      <alignment horizontal="left" vertical="center" wrapText="1"/>
      <protection locked="0"/>
    </xf>
    <xf numFmtId="0" fontId="22" fillId="9" borderId="190" xfId="0" applyFont="1" applyFill="1" applyBorder="1" applyAlignment="1" applyProtection="1">
      <alignment vertical="center" wrapText="1"/>
      <protection locked="0"/>
    </xf>
    <xf numFmtId="0" fontId="22" fillId="9" borderId="191" xfId="0" applyFont="1" applyFill="1" applyBorder="1" applyAlignment="1" applyProtection="1">
      <alignment vertical="center" wrapText="1"/>
      <protection locked="0"/>
    </xf>
    <xf numFmtId="0" fontId="22" fillId="9" borderId="199" xfId="0" applyFont="1" applyFill="1" applyBorder="1" applyAlignment="1" applyProtection="1">
      <alignment vertical="center" wrapText="1"/>
      <protection locked="0"/>
    </xf>
    <xf numFmtId="0" fontId="20" fillId="4" borderId="195" xfId="0" applyFont="1" applyFill="1" applyBorder="1" applyAlignment="1" applyProtection="1">
      <alignment vertical="center" wrapText="1"/>
      <protection locked="0"/>
    </xf>
    <xf numFmtId="0" fontId="20" fillId="4" borderId="196" xfId="0" applyFont="1" applyFill="1" applyBorder="1" applyAlignment="1" applyProtection="1">
      <alignment vertical="center" wrapText="1"/>
      <protection locked="0"/>
    </xf>
    <xf numFmtId="0" fontId="20" fillId="4" borderId="197" xfId="0" applyFont="1" applyFill="1" applyBorder="1" applyAlignment="1" applyProtection="1">
      <alignment vertical="center" wrapText="1"/>
      <protection locked="0"/>
    </xf>
    <xf numFmtId="0" fontId="20" fillId="4" borderId="60" xfId="0" applyFont="1" applyFill="1" applyBorder="1" applyAlignment="1" applyProtection="1">
      <alignment horizontal="left" vertical="center" wrapText="1"/>
      <protection locked="0"/>
    </xf>
    <xf numFmtId="0" fontId="20" fillId="4" borderId="61" xfId="0" applyFont="1" applyFill="1" applyBorder="1" applyAlignment="1" applyProtection="1">
      <alignment horizontal="left" vertical="center" wrapText="1"/>
      <protection locked="0"/>
    </xf>
    <xf numFmtId="0" fontId="20" fillId="4" borderId="62" xfId="0" applyFont="1" applyFill="1" applyBorder="1" applyAlignment="1" applyProtection="1">
      <alignment horizontal="left" vertical="center" wrapText="1"/>
      <protection locked="0"/>
    </xf>
    <xf numFmtId="0" fontId="20" fillId="4" borderId="195" xfId="0" applyFont="1" applyFill="1" applyBorder="1" applyAlignment="1" applyProtection="1">
      <alignment horizontal="left" vertical="center" wrapText="1"/>
      <protection locked="0"/>
    </xf>
    <xf numFmtId="0" fontId="20" fillId="4" borderId="196" xfId="0" applyFont="1" applyFill="1" applyBorder="1" applyAlignment="1" applyProtection="1">
      <alignment horizontal="left" vertical="center" wrapText="1"/>
      <protection locked="0"/>
    </xf>
    <xf numFmtId="0" fontId="20" fillId="4" borderId="197" xfId="0" applyFont="1" applyFill="1" applyBorder="1" applyAlignment="1" applyProtection="1">
      <alignment horizontal="left" vertical="center" wrapText="1"/>
      <protection locked="0"/>
    </xf>
    <xf numFmtId="0" fontId="22" fillId="4" borderId="184" xfId="0" applyFont="1" applyFill="1" applyBorder="1" applyAlignment="1" applyProtection="1">
      <alignment horizontal="center" vertical="center" wrapText="1"/>
      <protection locked="0"/>
    </xf>
    <xf numFmtId="0" fontId="22" fillId="4" borderId="44" xfId="0" applyFont="1" applyFill="1" applyBorder="1" applyAlignment="1" applyProtection="1">
      <alignment horizontal="center" vertical="center" wrapText="1"/>
      <protection locked="0"/>
    </xf>
    <xf numFmtId="3" fontId="26" fillId="4" borderId="190" xfId="0" applyNumberFormat="1" applyFont="1" applyFill="1" applyBorder="1" applyAlignment="1">
      <alignment horizontal="left" vertical="center"/>
    </xf>
    <xf numFmtId="3" fontId="26" fillId="4" borderId="191" xfId="0" applyNumberFormat="1" applyFont="1" applyFill="1" applyBorder="1" applyAlignment="1">
      <alignment horizontal="left" vertical="center"/>
    </xf>
    <xf numFmtId="3" fontId="26" fillId="4" borderId="188" xfId="0" applyNumberFormat="1" applyFont="1" applyFill="1" applyBorder="1" applyAlignment="1">
      <alignment horizontal="left" vertical="center"/>
    </xf>
    <xf numFmtId="0" fontId="22" fillId="9" borderId="137" xfId="0" applyFont="1" applyFill="1" applyBorder="1" applyAlignment="1" applyProtection="1">
      <alignment horizontal="left" vertical="center" wrapText="1"/>
      <protection locked="0"/>
    </xf>
    <xf numFmtId="0" fontId="22" fillId="9" borderId="54" xfId="0" applyFont="1" applyFill="1" applyBorder="1" applyAlignment="1" applyProtection="1">
      <alignment horizontal="left" vertical="center" wrapText="1"/>
      <protection locked="0"/>
    </xf>
    <xf numFmtId="0" fontId="22" fillId="9" borderId="194" xfId="0" applyFont="1" applyFill="1" applyBorder="1" applyAlignment="1" applyProtection="1">
      <alignment horizontal="left" vertical="center" wrapText="1"/>
      <protection locked="0"/>
    </xf>
    <xf numFmtId="0" fontId="44" fillId="4" borderId="30" xfId="5" applyFont="1" applyFill="1" applyBorder="1" applyAlignment="1" applyProtection="1">
      <alignment horizontal="center" vertical="center" wrapText="1"/>
    </xf>
    <xf numFmtId="0" fontId="44" fillId="4" borderId="0" xfId="5" applyFont="1" applyFill="1" applyBorder="1" applyAlignment="1" applyProtection="1">
      <alignment horizontal="center" vertical="center" wrapText="1"/>
    </xf>
    <xf numFmtId="0" fontId="44" fillId="4" borderId="28" xfId="5" applyFont="1" applyFill="1" applyBorder="1" applyAlignment="1" applyProtection="1">
      <alignment horizontal="center" vertical="center" wrapText="1"/>
    </xf>
    <xf numFmtId="0" fontId="44" fillId="4" borderId="140" xfId="5" applyFont="1" applyFill="1" applyBorder="1" applyAlignment="1" applyProtection="1">
      <alignment horizontal="center" vertical="center" wrapText="1"/>
    </xf>
    <xf numFmtId="0" fontId="47" fillId="4" borderId="0" xfId="0" applyFont="1" applyFill="1" applyBorder="1" applyAlignment="1" applyProtection="1">
      <alignment horizontal="center" wrapText="1"/>
    </xf>
    <xf numFmtId="0" fontId="25" fillId="6" borderId="166" xfId="5" applyFont="1" applyFill="1" applyBorder="1" applyAlignment="1" applyProtection="1">
      <alignment horizontal="center" vertical="center"/>
    </xf>
    <xf numFmtId="0" fontId="25" fillId="6" borderId="75" xfId="5" applyFont="1" applyFill="1" applyBorder="1" applyAlignment="1" applyProtection="1">
      <alignment horizontal="center" vertical="center"/>
    </xf>
    <xf numFmtId="0" fontId="25" fillId="6" borderId="122" xfId="5" applyFont="1" applyFill="1" applyBorder="1" applyAlignment="1" applyProtection="1">
      <alignment horizontal="center" vertical="center"/>
    </xf>
    <xf numFmtId="0" fontId="26" fillId="4" borderId="26" xfId="0" applyFont="1" applyFill="1" applyBorder="1" applyAlignment="1" applyProtection="1">
      <alignment horizontal="right"/>
    </xf>
    <xf numFmtId="0" fontId="26" fillId="4" borderId="0" xfId="0" applyFont="1" applyFill="1" applyBorder="1" applyAlignment="1" applyProtection="1">
      <alignment horizontal="right"/>
    </xf>
    <xf numFmtId="3" fontId="22" fillId="4" borderId="0" xfId="0" applyNumberFormat="1" applyFont="1" applyFill="1" applyBorder="1" applyAlignment="1">
      <alignment horizontal="center"/>
    </xf>
    <xf numFmtId="0" fontId="26" fillId="4" borderId="0" xfId="0" applyFont="1" applyFill="1" applyBorder="1" applyAlignment="1" applyProtection="1">
      <alignment horizontal="center"/>
    </xf>
    <xf numFmtId="0" fontId="19" fillId="4" borderId="4" xfId="0" applyFont="1" applyFill="1" applyBorder="1" applyAlignment="1">
      <alignment vertical="center"/>
    </xf>
    <xf numFmtId="0" fontId="19" fillId="4" borderId="5" xfId="0" applyFont="1" applyFill="1" applyBorder="1" applyAlignment="1">
      <alignment vertical="center"/>
    </xf>
    <xf numFmtId="0" fontId="26" fillId="4" borderId="74" xfId="0" applyFont="1" applyFill="1" applyBorder="1" applyAlignment="1">
      <alignment vertical="center"/>
    </xf>
    <xf numFmtId="0" fontId="20" fillId="4" borderId="30" xfId="0" applyFont="1" applyFill="1" applyBorder="1" applyAlignment="1">
      <alignment vertical="center"/>
    </xf>
    <xf numFmtId="0" fontId="20" fillId="4" borderId="127" xfId="0" applyFont="1" applyFill="1" applyBorder="1" applyAlignment="1">
      <alignment vertical="center"/>
    </xf>
    <xf numFmtId="2" fontId="26" fillId="4" borderId="126" xfId="0" applyNumberFormat="1" applyFont="1" applyFill="1" applyBorder="1" applyAlignment="1">
      <alignment horizontal="center" vertical="center" wrapText="1"/>
    </xf>
    <xf numFmtId="2" fontId="26" fillId="4" borderId="133" xfId="0" applyNumberFormat="1" applyFont="1" applyFill="1" applyBorder="1" applyAlignment="1">
      <alignment horizontal="center" vertical="center" wrapText="1"/>
    </xf>
    <xf numFmtId="3" fontId="26" fillId="4" borderId="110" xfId="0" applyNumberFormat="1" applyFont="1" applyFill="1" applyBorder="1" applyAlignment="1">
      <alignment horizontal="center" vertical="center"/>
    </xf>
    <xf numFmtId="3" fontId="26" fillId="4" borderId="123" xfId="0" applyNumberFormat="1" applyFont="1" applyFill="1" applyBorder="1" applyAlignment="1">
      <alignment horizontal="center" vertical="center"/>
    </xf>
    <xf numFmtId="0" fontId="25" fillId="6" borderId="94" xfId="5" applyFont="1" applyFill="1" applyBorder="1" applyAlignment="1" applyProtection="1">
      <alignment horizontal="center" vertical="center"/>
    </xf>
    <xf numFmtId="0" fontId="25" fillId="6" borderId="0" xfId="5" applyFont="1" applyFill="1" applyBorder="1" applyAlignment="1" applyProtection="1">
      <alignment horizontal="center" vertical="center"/>
    </xf>
    <xf numFmtId="0" fontId="25" fillId="6" borderId="110" xfId="5" applyFont="1" applyFill="1" applyBorder="1" applyAlignment="1" applyProtection="1">
      <alignment horizontal="center" vertical="center"/>
    </xf>
  </cellXfs>
  <cellStyles count="14">
    <cellStyle name="Komma" xfId="10" builtinId="3"/>
    <cellStyle name="Komma 2" xfId="13"/>
    <cellStyle name="Link" xfId="9" builtinId="8"/>
    <cellStyle name="Normal 2" xfId="7"/>
    <cellStyle name="Normal 2 2" xfId="6"/>
    <cellStyle name="Normal 2 3" xfId="8"/>
    <cellStyle name="Normal 2 3 2" xfId="12"/>
    <cellStyle name="Normal 2 4" xfId="11"/>
    <cellStyle name="Normal_Cultvation Patterns" xfId="5"/>
    <cellStyle name="Normal_Equipement" xfId="4"/>
    <cellStyle name="Normal_Labour + Credit" xfId="3"/>
    <cellStyle name="Normal_Land resources" xfId="1"/>
    <cellStyle name="Prozent" xfId="2" builtinId="5"/>
    <cellStyle name="Standard" xfId="0" builtinId="0"/>
  </cellStyles>
  <dxfs count="6">
    <dxf>
      <font>
        <color rgb="FFFF0000"/>
      </font>
      <fill>
        <patternFill>
          <bgColor theme="5" tint="0.79998168889431442"/>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border>
        <left/>
        <right/>
        <top/>
        <bottom/>
        <vertical/>
        <horizontal/>
      </border>
    </dxf>
    <dxf>
      <font>
        <color rgb="FFC00000"/>
      </font>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 General Information'!$C$6:$E$6</c:f>
          <c:strCache>
            <c:ptCount val="3"/>
          </c:strCache>
        </c:strRef>
      </c:tx>
      <c:layout>
        <c:manualLayout>
          <c:xMode val="edge"/>
          <c:yMode val="edge"/>
          <c:x val="2.2747044536174037E-2"/>
          <c:y val="3.2407407407407406E-2"/>
        </c:manualLayout>
      </c:layout>
      <c:overlay val="0"/>
      <c:spPr>
        <a:solidFill>
          <a:schemeClr val="accent3">
            <a:lumMod val="40000"/>
            <a:lumOff val="60000"/>
          </a:schemeClr>
        </a:solidFill>
      </c:spPr>
      <c:txPr>
        <a:bodyPr/>
        <a:lstStyle/>
        <a:p>
          <a:pPr>
            <a:defRPr sz="1400"/>
          </a:pPr>
          <a:endParaRPr lang="en-US"/>
        </a:p>
      </c:txPr>
    </c:title>
    <c:autoTitleDeleted val="0"/>
    <c:plotArea>
      <c:layout>
        <c:manualLayout>
          <c:layoutTarget val="inner"/>
          <c:xMode val="edge"/>
          <c:yMode val="edge"/>
          <c:x val="8.8653679961056511E-2"/>
          <c:y val="0.24109981044036163"/>
          <c:w val="0.8890056297899751"/>
          <c:h val="0.55866287547389915"/>
        </c:manualLayout>
      </c:layout>
      <c:barChart>
        <c:barDir val="col"/>
        <c:grouping val="clustered"/>
        <c:varyColors val="0"/>
        <c:ser>
          <c:idx val="0"/>
          <c:order val="0"/>
          <c:tx>
            <c:strRef>
              <c:f>Calculation!$B$9</c:f>
              <c:strCache>
                <c:ptCount val="1"/>
                <c:pt idx="0">
                  <c:v>Seasonal crops</c:v>
                </c:pt>
              </c:strCache>
            </c:strRef>
          </c:tx>
          <c:invertIfNegative val="0"/>
          <c:cat>
            <c:strRef>
              <c:f>Calculation!$G$6:$P$6</c:f>
              <c:strCache>
                <c:ptCount val="10"/>
                <c:pt idx="0">
                  <c:v>Seeds / Seedlings / Establishment</c:v>
                </c:pt>
                <c:pt idx="1">
                  <c:v>Fodder / Fodder Concentrates</c:v>
                </c:pt>
                <c:pt idx="2">
                  <c:v>Manure / Fertiliser</c:v>
                </c:pt>
                <c:pt idx="3">
                  <c:v>Veterinary Services</c:v>
                </c:pt>
                <c:pt idx="4">
                  <c:v>Plant Protection</c:v>
                </c:pt>
                <c:pt idx="5">
                  <c:v>Labour</c:v>
                </c:pt>
                <c:pt idx="6">
                  <c:v>Traction / Mechanisation</c:v>
                </c:pt>
                <c:pt idx="7">
                  <c:v>Infrastructure</c:v>
                </c:pt>
                <c:pt idx="8">
                  <c:v>Irrigation / Water supply</c:v>
                </c:pt>
                <c:pt idx="9">
                  <c:v>Other Costs</c:v>
                </c:pt>
              </c:strCache>
            </c:strRef>
          </c:cat>
          <c:val>
            <c:numRef>
              <c:f>Calculation!$G$9:$P$9</c:f>
              <c:numCache>
                <c:formatCode>#,##0</c:formatCode>
                <c:ptCount val="10"/>
                <c:pt idx="0">
                  <c:v>0</c:v>
                </c:pt>
                <c:pt idx="2">
                  <c:v>0</c:v>
                </c:pt>
                <c:pt idx="4">
                  <c:v>0</c:v>
                </c:pt>
                <c:pt idx="5">
                  <c:v>0</c:v>
                </c:pt>
                <c:pt idx="6">
                  <c:v>0</c:v>
                </c:pt>
                <c:pt idx="7">
                  <c:v>0</c:v>
                </c:pt>
                <c:pt idx="8">
                  <c:v>0</c:v>
                </c:pt>
                <c:pt idx="9">
                  <c:v>0</c:v>
                </c:pt>
              </c:numCache>
            </c:numRef>
          </c:val>
          <c:extLst>
            <c:ext xmlns:c16="http://schemas.microsoft.com/office/drawing/2014/chart" uri="{C3380CC4-5D6E-409C-BE32-E72D297353CC}">
              <c16:uniqueId val="{00000000-382E-4F2E-83CA-961332D015BB}"/>
            </c:ext>
          </c:extLst>
        </c:ser>
        <c:ser>
          <c:idx val="1"/>
          <c:order val="1"/>
          <c:tx>
            <c:strRef>
              <c:f>Calculation!$B$10</c:f>
              <c:strCache>
                <c:ptCount val="1"/>
                <c:pt idx="0">
                  <c:v>Perennial crops</c:v>
                </c:pt>
              </c:strCache>
            </c:strRef>
          </c:tx>
          <c:invertIfNegative val="0"/>
          <c:cat>
            <c:strRef>
              <c:f>Calculation!$G$6:$P$6</c:f>
              <c:strCache>
                <c:ptCount val="10"/>
                <c:pt idx="0">
                  <c:v>Seeds / Seedlings / Establishment</c:v>
                </c:pt>
                <c:pt idx="1">
                  <c:v>Fodder / Fodder Concentrates</c:v>
                </c:pt>
                <c:pt idx="2">
                  <c:v>Manure / Fertiliser</c:v>
                </c:pt>
                <c:pt idx="3">
                  <c:v>Veterinary Services</c:v>
                </c:pt>
                <c:pt idx="4">
                  <c:v>Plant Protection</c:v>
                </c:pt>
                <c:pt idx="5">
                  <c:v>Labour</c:v>
                </c:pt>
                <c:pt idx="6">
                  <c:v>Traction / Mechanisation</c:v>
                </c:pt>
                <c:pt idx="7">
                  <c:v>Infrastructure</c:v>
                </c:pt>
                <c:pt idx="8">
                  <c:v>Irrigation / Water supply</c:v>
                </c:pt>
                <c:pt idx="9">
                  <c:v>Other Costs</c:v>
                </c:pt>
              </c:strCache>
            </c:strRef>
          </c:cat>
          <c:val>
            <c:numRef>
              <c:f>Calculation!$G$10:$P$10</c:f>
              <c:numCache>
                <c:formatCode>#,##0</c:formatCode>
                <c:ptCount val="10"/>
                <c:pt idx="0">
                  <c:v>0</c:v>
                </c:pt>
                <c:pt idx="2">
                  <c:v>0</c:v>
                </c:pt>
                <c:pt idx="4">
                  <c:v>0</c:v>
                </c:pt>
                <c:pt idx="5">
                  <c:v>0</c:v>
                </c:pt>
                <c:pt idx="6">
                  <c:v>0</c:v>
                </c:pt>
                <c:pt idx="7">
                  <c:v>0</c:v>
                </c:pt>
                <c:pt idx="8">
                  <c:v>0</c:v>
                </c:pt>
                <c:pt idx="9">
                  <c:v>0</c:v>
                </c:pt>
              </c:numCache>
            </c:numRef>
          </c:val>
          <c:extLst>
            <c:ext xmlns:c16="http://schemas.microsoft.com/office/drawing/2014/chart" uri="{C3380CC4-5D6E-409C-BE32-E72D297353CC}">
              <c16:uniqueId val="{00000001-382E-4F2E-83CA-961332D015BB}"/>
            </c:ext>
          </c:extLst>
        </c:ser>
        <c:ser>
          <c:idx val="2"/>
          <c:order val="2"/>
          <c:tx>
            <c:strRef>
              <c:f>Calculation!$B$11</c:f>
              <c:strCache>
                <c:ptCount val="1"/>
                <c:pt idx="0">
                  <c:v>Livestock</c:v>
                </c:pt>
              </c:strCache>
            </c:strRef>
          </c:tx>
          <c:invertIfNegative val="0"/>
          <c:cat>
            <c:strRef>
              <c:f>Calculation!$G$6:$P$6</c:f>
              <c:strCache>
                <c:ptCount val="10"/>
                <c:pt idx="0">
                  <c:v>Seeds / Seedlings / Establishment</c:v>
                </c:pt>
                <c:pt idx="1">
                  <c:v>Fodder / Fodder Concentrates</c:v>
                </c:pt>
                <c:pt idx="2">
                  <c:v>Manure / Fertiliser</c:v>
                </c:pt>
                <c:pt idx="3">
                  <c:v>Veterinary Services</c:v>
                </c:pt>
                <c:pt idx="4">
                  <c:v>Plant Protection</c:v>
                </c:pt>
                <c:pt idx="5">
                  <c:v>Labour</c:v>
                </c:pt>
                <c:pt idx="6">
                  <c:v>Traction / Mechanisation</c:v>
                </c:pt>
                <c:pt idx="7">
                  <c:v>Infrastructure</c:v>
                </c:pt>
                <c:pt idx="8">
                  <c:v>Irrigation / Water supply</c:v>
                </c:pt>
                <c:pt idx="9">
                  <c:v>Other Costs</c:v>
                </c:pt>
              </c:strCache>
            </c:strRef>
          </c:cat>
          <c:val>
            <c:numRef>
              <c:f>Calculation!$G$11:$P$11</c:f>
              <c:numCache>
                <c:formatCode>#,##0</c:formatCode>
                <c:ptCount val="10"/>
                <c:pt idx="1">
                  <c:v>0</c:v>
                </c:pt>
                <c:pt idx="3">
                  <c:v>0</c:v>
                </c:pt>
                <c:pt idx="5">
                  <c:v>0</c:v>
                </c:pt>
                <c:pt idx="7">
                  <c:v>0</c:v>
                </c:pt>
                <c:pt idx="8">
                  <c:v>0</c:v>
                </c:pt>
                <c:pt idx="9">
                  <c:v>0</c:v>
                </c:pt>
              </c:numCache>
            </c:numRef>
          </c:val>
          <c:extLst>
            <c:ext xmlns:c16="http://schemas.microsoft.com/office/drawing/2014/chart" uri="{C3380CC4-5D6E-409C-BE32-E72D297353CC}">
              <c16:uniqueId val="{00000002-382E-4F2E-83CA-961332D015BB}"/>
            </c:ext>
          </c:extLst>
        </c:ser>
        <c:dLbls>
          <c:showLegendKey val="0"/>
          <c:showVal val="0"/>
          <c:showCatName val="0"/>
          <c:showSerName val="0"/>
          <c:showPercent val="0"/>
          <c:showBubbleSize val="0"/>
        </c:dLbls>
        <c:gapWidth val="75"/>
        <c:overlap val="-25"/>
        <c:axId val="44443520"/>
        <c:axId val="44445056"/>
      </c:barChart>
      <c:catAx>
        <c:axId val="44443520"/>
        <c:scaling>
          <c:orientation val="minMax"/>
        </c:scaling>
        <c:delete val="0"/>
        <c:axPos val="b"/>
        <c:numFmt formatCode="General" sourceLinked="0"/>
        <c:majorTickMark val="none"/>
        <c:minorTickMark val="none"/>
        <c:tickLblPos val="nextTo"/>
        <c:txPr>
          <a:bodyPr/>
          <a:lstStyle/>
          <a:p>
            <a:pPr>
              <a:defRPr sz="800"/>
            </a:pPr>
            <a:endParaRPr lang="en-US"/>
          </a:p>
        </c:txPr>
        <c:crossAx val="44445056"/>
        <c:crosses val="autoZero"/>
        <c:auto val="1"/>
        <c:lblAlgn val="ctr"/>
        <c:lblOffset val="100"/>
        <c:noMultiLvlLbl val="0"/>
      </c:catAx>
      <c:valAx>
        <c:axId val="44445056"/>
        <c:scaling>
          <c:orientation val="minMax"/>
        </c:scaling>
        <c:delete val="0"/>
        <c:axPos val="l"/>
        <c:majorGridlines/>
        <c:numFmt formatCode="#,##0" sourceLinked="0"/>
        <c:majorTickMark val="none"/>
        <c:minorTickMark val="none"/>
        <c:tickLblPos val="nextTo"/>
        <c:spPr>
          <a:ln w="9525">
            <a:noFill/>
          </a:ln>
        </c:spPr>
        <c:crossAx val="44443520"/>
        <c:crosses val="autoZero"/>
        <c:crossBetween val="between"/>
      </c:valAx>
    </c:plotArea>
    <c:legend>
      <c:legendPos val="b"/>
      <c:layout>
        <c:manualLayout>
          <c:xMode val="edge"/>
          <c:yMode val="edge"/>
          <c:x val="0.30392373997441885"/>
          <c:y val="0.17091249819528714"/>
          <c:w val="0.37270928286075972"/>
          <c:h val="7.3845474133842334E-2"/>
        </c:manualLayout>
      </c:layout>
      <c:overlay val="0"/>
      <c:spPr>
        <a:solidFill>
          <a:sysClr val="window" lastClr="FFFFFF"/>
        </a:solidFill>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 General Information'!$C$6:$E$6</c:f>
          <c:strCache>
            <c:ptCount val="3"/>
          </c:strCache>
        </c:strRef>
      </c:tx>
      <c:layout>
        <c:manualLayout>
          <c:xMode val="edge"/>
          <c:yMode val="edge"/>
          <c:x val="2.2747044536174037E-2"/>
          <c:y val="3.2407407407407406E-2"/>
        </c:manualLayout>
      </c:layout>
      <c:overlay val="0"/>
      <c:spPr>
        <a:solidFill>
          <a:schemeClr val="accent3">
            <a:lumMod val="40000"/>
            <a:lumOff val="60000"/>
          </a:schemeClr>
        </a:solidFill>
      </c:spPr>
      <c:txPr>
        <a:bodyPr/>
        <a:lstStyle/>
        <a:p>
          <a:pPr>
            <a:defRPr sz="1400"/>
          </a:pPr>
          <a:endParaRPr lang="en-US"/>
        </a:p>
      </c:txPr>
    </c:title>
    <c:autoTitleDeleted val="0"/>
    <c:plotArea>
      <c:layout>
        <c:manualLayout>
          <c:layoutTarget val="inner"/>
          <c:xMode val="edge"/>
          <c:yMode val="edge"/>
          <c:x val="8.8653679961056511E-2"/>
          <c:y val="0.14608067095061394"/>
          <c:w val="0.8890056297899751"/>
          <c:h val="0.51164031088911666"/>
        </c:manualLayout>
      </c:layout>
      <c:barChart>
        <c:barDir val="col"/>
        <c:grouping val="clustered"/>
        <c:varyColors val="0"/>
        <c:ser>
          <c:idx val="0"/>
          <c:order val="0"/>
          <c:tx>
            <c:strRef>
              <c:f>Calculation!$B$15</c:f>
              <c:strCache>
                <c:ptCount val="1"/>
                <c:pt idx="0">
                  <c:v>Fixed and Variable Costs</c:v>
                </c:pt>
              </c:strCache>
            </c:strRef>
          </c:tx>
          <c:invertIfNegative val="0"/>
          <c:dPt>
            <c:idx val="9"/>
            <c:invertIfNegative val="0"/>
            <c:bubble3D val="0"/>
            <c:spPr>
              <a:solidFill>
                <a:schemeClr val="accent2"/>
              </a:solidFill>
            </c:spPr>
            <c:extLst>
              <c:ext xmlns:c16="http://schemas.microsoft.com/office/drawing/2014/chart" uri="{C3380CC4-5D6E-409C-BE32-E72D297353CC}">
                <c16:uniqueId val="{00000001-D186-4F6D-A706-319755AAAC92}"/>
              </c:ext>
            </c:extLst>
          </c:dPt>
          <c:dPt>
            <c:idx val="10"/>
            <c:invertIfNegative val="0"/>
            <c:bubble3D val="0"/>
            <c:spPr>
              <a:solidFill>
                <a:schemeClr val="accent2"/>
              </a:solidFill>
            </c:spPr>
            <c:extLst>
              <c:ext xmlns:c16="http://schemas.microsoft.com/office/drawing/2014/chart" uri="{C3380CC4-5D6E-409C-BE32-E72D297353CC}">
                <c16:uniqueId val="{00000002-D186-4F6D-A706-319755AAAC92}"/>
              </c:ext>
            </c:extLst>
          </c:dPt>
          <c:dPt>
            <c:idx val="11"/>
            <c:invertIfNegative val="0"/>
            <c:bubble3D val="0"/>
            <c:spPr>
              <a:solidFill>
                <a:schemeClr val="accent2"/>
              </a:solidFill>
            </c:spPr>
            <c:extLst>
              <c:ext xmlns:c16="http://schemas.microsoft.com/office/drawing/2014/chart" uri="{C3380CC4-5D6E-409C-BE32-E72D297353CC}">
                <c16:uniqueId val="{00000003-D186-4F6D-A706-319755AAAC92}"/>
              </c:ext>
            </c:extLst>
          </c:dPt>
          <c:dPt>
            <c:idx val="12"/>
            <c:invertIfNegative val="0"/>
            <c:bubble3D val="0"/>
            <c:spPr>
              <a:solidFill>
                <a:schemeClr val="accent2"/>
              </a:solidFill>
            </c:spPr>
            <c:extLst>
              <c:ext xmlns:c16="http://schemas.microsoft.com/office/drawing/2014/chart" uri="{C3380CC4-5D6E-409C-BE32-E72D297353CC}">
                <c16:uniqueId val="{00000004-D186-4F6D-A706-319755AAAC92}"/>
              </c:ext>
            </c:extLst>
          </c:dPt>
          <c:dPt>
            <c:idx val="13"/>
            <c:invertIfNegative val="0"/>
            <c:bubble3D val="0"/>
            <c:spPr>
              <a:solidFill>
                <a:schemeClr val="accent2"/>
              </a:solidFill>
            </c:spPr>
            <c:extLst>
              <c:ext xmlns:c16="http://schemas.microsoft.com/office/drawing/2014/chart" uri="{C3380CC4-5D6E-409C-BE32-E72D297353CC}">
                <c16:uniqueId val="{00000005-D186-4F6D-A706-319755AAAC92}"/>
              </c:ext>
            </c:extLst>
          </c:dPt>
          <c:dPt>
            <c:idx val="14"/>
            <c:invertIfNegative val="0"/>
            <c:bubble3D val="0"/>
            <c:spPr>
              <a:solidFill>
                <a:schemeClr val="accent2"/>
              </a:solidFill>
            </c:spPr>
            <c:extLst>
              <c:ext xmlns:c16="http://schemas.microsoft.com/office/drawing/2014/chart" uri="{C3380CC4-5D6E-409C-BE32-E72D297353CC}">
                <c16:uniqueId val="{00000006-D186-4F6D-A706-319755AAAC92}"/>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Calculation!$C$15:$Q$15</c:f>
              <c:strCache>
                <c:ptCount val="15"/>
                <c:pt idx="0">
                  <c:v>Membership fees </c:v>
                </c:pt>
                <c:pt idx="1">
                  <c:v>Insurance costs</c:v>
                </c:pt>
                <c:pt idx="2">
                  <c:v>Land tax</c:v>
                </c:pt>
                <c:pt idx="3">
                  <c:v>Social fund contribution</c:v>
                </c:pt>
                <c:pt idx="4">
                  <c:v>Leasing fees for equipment</c:v>
                </c:pt>
                <c:pt idx="5">
                  <c:v>Rental costs for land</c:v>
                </c:pt>
                <c:pt idx="6">
                  <c:v>Total Annual Loan Repayments</c:v>
                </c:pt>
                <c:pt idx="7">
                  <c:v>Total Annual Depreciation </c:v>
                </c:pt>
                <c:pt idx="8">
                  <c:v>Other fixed costs</c:v>
                </c:pt>
                <c:pt idx="9">
                  <c:v>Maintenance &amp; repair</c:v>
                </c:pt>
                <c:pt idx="10">
                  <c:v>General fuel &amp; lubricants </c:v>
                </c:pt>
                <c:pt idx="11">
                  <c:v>Water, electricity, gas supply</c:v>
                </c:pt>
                <c:pt idx="12">
                  <c:v>Regular transport fees </c:v>
                </c:pt>
                <c:pt idx="13">
                  <c:v>Regular staff salary costs</c:v>
                </c:pt>
                <c:pt idx="14">
                  <c:v>Other variable costs</c:v>
                </c:pt>
              </c:strCache>
            </c:strRef>
          </c:cat>
          <c:val>
            <c:numRef>
              <c:f>Calculation!$C$17:$Q$17</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D186-4F6D-A706-319755AAAC92}"/>
            </c:ext>
          </c:extLst>
        </c:ser>
        <c:dLbls>
          <c:showLegendKey val="0"/>
          <c:showVal val="0"/>
          <c:showCatName val="0"/>
          <c:showSerName val="0"/>
          <c:showPercent val="0"/>
          <c:showBubbleSize val="0"/>
        </c:dLbls>
        <c:gapWidth val="75"/>
        <c:overlap val="-25"/>
        <c:axId val="45028864"/>
        <c:axId val="45030400"/>
      </c:barChart>
      <c:catAx>
        <c:axId val="45028864"/>
        <c:scaling>
          <c:orientation val="minMax"/>
        </c:scaling>
        <c:delete val="0"/>
        <c:axPos val="b"/>
        <c:numFmt formatCode="General" sourceLinked="0"/>
        <c:majorTickMark val="none"/>
        <c:minorTickMark val="none"/>
        <c:tickLblPos val="nextTo"/>
        <c:txPr>
          <a:bodyPr/>
          <a:lstStyle/>
          <a:p>
            <a:pPr>
              <a:defRPr sz="800" b="1"/>
            </a:pPr>
            <a:endParaRPr lang="en-US"/>
          </a:p>
        </c:txPr>
        <c:crossAx val="45030400"/>
        <c:crosses val="autoZero"/>
        <c:auto val="1"/>
        <c:lblAlgn val="ctr"/>
        <c:lblOffset val="100"/>
        <c:noMultiLvlLbl val="0"/>
      </c:catAx>
      <c:valAx>
        <c:axId val="45030400"/>
        <c:scaling>
          <c:orientation val="minMax"/>
        </c:scaling>
        <c:delete val="0"/>
        <c:axPos val="l"/>
        <c:majorGridlines/>
        <c:numFmt formatCode="#,##0" sourceLinked="0"/>
        <c:majorTickMark val="none"/>
        <c:minorTickMark val="none"/>
        <c:tickLblPos val="nextTo"/>
        <c:spPr>
          <a:ln w="9525">
            <a:noFill/>
          </a:ln>
        </c:spPr>
        <c:crossAx val="450288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109107</xdr:colOff>
      <xdr:row>1</xdr:row>
      <xdr:rowOff>8659</xdr:rowOff>
    </xdr:from>
    <xdr:to>
      <xdr:col>2</xdr:col>
      <xdr:colOff>262821</xdr:colOff>
      <xdr:row>51</xdr:row>
      <xdr:rowOff>121397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107" y="170584"/>
          <a:ext cx="1315764" cy="8208988"/>
        </a:xfrm>
        <a:prstGeom prst="rect">
          <a:avLst/>
        </a:prstGeom>
      </xdr:spPr>
    </xdr:pic>
    <xdr:clientData/>
  </xdr:twoCellAnchor>
  <xdr:twoCellAnchor editAs="oneCell">
    <xdr:from>
      <xdr:col>2</xdr:col>
      <xdr:colOff>337200</xdr:colOff>
      <xdr:row>1</xdr:row>
      <xdr:rowOff>0</xdr:rowOff>
    </xdr:from>
    <xdr:to>
      <xdr:col>9</xdr:col>
      <xdr:colOff>309562</xdr:colOff>
      <xdr:row>9</xdr:row>
      <xdr:rowOff>769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9250" y="161925"/>
          <a:ext cx="4039537" cy="1296169"/>
        </a:xfrm>
        <a:prstGeom prst="rect">
          <a:avLst/>
        </a:prstGeom>
        <a:solidFill>
          <a:schemeClr val="accent3">
            <a:lumMod val="20000"/>
            <a:lumOff val="80000"/>
          </a:schemeClr>
        </a:solidFill>
        <a:ln>
          <a:noFill/>
        </a:ln>
      </xdr:spPr>
    </xdr:pic>
    <xdr:clientData/>
  </xdr:twoCellAnchor>
  <xdr:twoCellAnchor>
    <xdr:from>
      <xdr:col>3</xdr:col>
      <xdr:colOff>1680</xdr:colOff>
      <xdr:row>26</xdr:row>
      <xdr:rowOff>111702</xdr:rowOff>
    </xdr:from>
    <xdr:to>
      <xdr:col>9</xdr:col>
      <xdr:colOff>752474</xdr:colOff>
      <xdr:row>34</xdr:row>
      <xdr:rowOff>0</xdr:rowOff>
    </xdr:to>
    <xdr:sp macro="" textlink="">
      <xdr:nvSpPr>
        <xdr:cNvPr id="4" name="Rechteck 3">
          <a:extLst>
            <a:ext uri="{FF2B5EF4-FFF2-40B4-BE49-F238E27FC236}">
              <a16:creationId xmlns:a16="http://schemas.microsoft.com/office/drawing/2014/main" id="{00000000-0008-0000-0000-000004000000}"/>
            </a:ext>
          </a:extLst>
        </xdr:cNvPr>
        <xdr:cNvSpPr/>
      </xdr:nvSpPr>
      <xdr:spPr>
        <a:xfrm>
          <a:off x="1744755" y="4321752"/>
          <a:ext cx="4236944" cy="1183698"/>
        </a:xfrm>
        <a:prstGeom prst="rect">
          <a:avLst/>
        </a:prstGeom>
        <a:solidFill>
          <a:schemeClr val="accent3">
            <a:lumMod val="40000"/>
            <a:lumOff val="6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Only add data into white (non-coloured) cells</a:t>
          </a:r>
          <a:r>
            <a:rPr lang="de-DE" sz="1000" b="0" i="0">
              <a:solidFill>
                <a:sysClr val="windowText" lastClr="000000"/>
              </a:solidFill>
              <a:effectLst/>
              <a:latin typeface="Arial" panose="020B0604020202020204" pitchFamily="34" charset="0"/>
              <a:ea typeface="+mn-ea"/>
              <a:cs typeface="Arial" panose="020B0604020202020204" pitchFamily="34" charset="0"/>
            </a:rPr>
            <a:t>!</a:t>
          </a:r>
          <a:endParaRPr lang="de-DE" sz="1000">
            <a:solidFill>
              <a:sysClr val="windowText" lastClr="000000"/>
            </a:solidFill>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100" b="0" i="0">
              <a:solidFill>
                <a:sysClr val="windowText" lastClr="000000"/>
              </a:solidFill>
              <a:effectLst/>
              <a:latin typeface="+mn-lt"/>
              <a:ea typeface="+mn-ea"/>
              <a:cs typeface="+mn-cs"/>
            </a:rPr>
            <a:t>● </a:t>
          </a:r>
          <a:r>
            <a:rPr lang="de-DE" sz="1000">
              <a:solidFill>
                <a:sysClr val="windowText" lastClr="000000"/>
              </a:solidFill>
              <a:effectLst/>
              <a:latin typeface="Arial" panose="020B0604020202020204" pitchFamily="34" charset="0"/>
              <a:ea typeface="+mn-ea"/>
              <a:cs typeface="Arial" panose="020B0604020202020204" pitchFamily="34" charset="0"/>
            </a:rPr>
            <a:t>It may contain illustrative sample values. Please adjust or remove.</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panose="020B0604020202020204" pitchFamily="34" charset="0"/>
              <a:ea typeface="+mn-ea"/>
              <a:cs typeface="Arial" panose="020B0604020202020204" pitchFamily="34" charset="0"/>
            </a:rPr>
            <a:t>● This tool contains numerous critical formulas or calculations.</a:t>
          </a:r>
        </a:p>
        <a:p>
          <a:pPr algn="l"/>
          <a:r>
            <a:rPr lang="de-DE" sz="1000" b="0" i="0">
              <a:solidFill>
                <a:sysClr val="windowText" lastClr="000000"/>
              </a:solidFill>
              <a:effectLst/>
              <a:latin typeface="Arial" panose="020B0604020202020204" pitchFamily="34" charset="0"/>
              <a:ea typeface="+mn-ea"/>
              <a:cs typeface="Arial" panose="020B0604020202020204" pitchFamily="34" charset="0"/>
            </a:rPr>
            <a: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This tool provides an indicative assessment of farm profitability, and should be complemented by deeper and more detailed assessments, market analysis and other due diligence, before committing to large-scale investments.</a:t>
          </a: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6</xdr:col>
      <xdr:colOff>12326</xdr:colOff>
      <xdr:row>112</xdr:row>
      <xdr:rowOff>114778</xdr:rowOff>
    </xdr:from>
    <xdr:to>
      <xdr:col>8</xdr:col>
      <xdr:colOff>118782</xdr:colOff>
      <xdr:row>116</xdr:row>
      <xdr:rowOff>156881</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8476" y="16802578"/>
          <a:ext cx="1268506" cy="689803"/>
        </a:xfrm>
        <a:prstGeom prst="rect">
          <a:avLst/>
        </a:prstGeom>
      </xdr:spPr>
    </xdr:pic>
    <xdr:clientData/>
  </xdr:twoCellAnchor>
  <xdr:twoCellAnchor editAs="oneCell">
    <xdr:from>
      <xdr:col>7</xdr:col>
      <xdr:colOff>54574</xdr:colOff>
      <xdr:row>2</xdr:row>
      <xdr:rowOff>15876</xdr:rowOff>
    </xdr:from>
    <xdr:to>
      <xdr:col>9</xdr:col>
      <xdr:colOff>761999</xdr:colOff>
      <xdr:row>9</xdr:row>
      <xdr:rowOff>1672</xdr:rowOff>
    </xdr:to>
    <xdr:pic>
      <xdr:nvPicPr>
        <xdr:cNvPr id="6" name="Grafik 5">
          <a:extLst>
            <a:ext uri="{FF2B5EF4-FFF2-40B4-BE49-F238E27FC236}">
              <a16:creationId xmlns:a16="http://schemas.microsoft.com/office/drawing/2014/main" id="{00000000-0008-0000-0000-000006000000}"/>
            </a:ext>
          </a:extLst>
        </xdr:cNvPr>
        <xdr:cNvPicPr preferRelativeResize="0">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5662" t="13843"/>
        <a:stretch/>
      </xdr:blipFill>
      <xdr:spPr>
        <a:xfrm>
          <a:off x="4388449" y="339726"/>
          <a:ext cx="2002825" cy="1119271"/>
        </a:xfrm>
        <a:prstGeom prst="rect">
          <a:avLst/>
        </a:prstGeom>
        <a:solidFill>
          <a:schemeClr val="accent3">
            <a:lumMod val="20000"/>
            <a:lumOff val="80000"/>
          </a:schemeClr>
        </a:solidFill>
        <a:ln>
          <a:noFill/>
        </a:ln>
      </xdr:spPr>
    </xdr:pic>
    <xdr:clientData/>
  </xdr:twoCellAnchor>
  <xdr:oneCellAnchor>
    <xdr:from>
      <xdr:col>8</xdr:col>
      <xdr:colOff>0</xdr:colOff>
      <xdr:row>5</xdr:row>
      <xdr:rowOff>0</xdr:rowOff>
    </xdr:from>
    <xdr:ext cx="184731" cy="264560"/>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46482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0</xdr:colOff>
      <xdr:row>36</xdr:row>
      <xdr:rowOff>0</xdr:rowOff>
    </xdr:from>
    <xdr:ext cx="184731" cy="264560"/>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743075"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2</xdr:col>
      <xdr:colOff>260350</xdr:colOff>
      <xdr:row>11</xdr:row>
      <xdr:rowOff>69850</xdr:rowOff>
    </xdr:from>
    <xdr:to>
      <xdr:col>9</xdr:col>
      <xdr:colOff>756391</xdr:colOff>
      <xdr:row>14</xdr:row>
      <xdr:rowOff>116607</xdr:rowOff>
    </xdr:to>
    <xdr:grpSp>
      <xdr:nvGrpSpPr>
        <xdr:cNvPr id="10" name="Gruppieren 9">
          <a:extLst>
            <a:ext uri="{FF2B5EF4-FFF2-40B4-BE49-F238E27FC236}">
              <a16:creationId xmlns:a16="http://schemas.microsoft.com/office/drawing/2014/main" id="{00000000-0008-0000-0000-00000A000000}"/>
            </a:ext>
          </a:extLst>
        </xdr:cNvPr>
        <xdr:cNvGrpSpPr>
          <a:grpSpLocks noChangeAspect="1"/>
        </xdr:cNvGrpSpPr>
      </xdr:nvGrpSpPr>
      <xdr:grpSpPr>
        <a:xfrm>
          <a:off x="1422400" y="1851025"/>
          <a:ext cx="4563216" cy="532532"/>
          <a:chOff x="309337" y="3382268"/>
          <a:chExt cx="10920586" cy="1238051"/>
        </a:xfrm>
      </xdr:grpSpPr>
      <xdr:pic>
        <xdr:nvPicPr>
          <xdr:cNvPr id="11" name="Inhaltsplatzhalter 3">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9117"/>
          <a:stretch/>
        </xdr:blipFill>
        <xdr:spPr>
          <a:xfrm>
            <a:off x="1673090" y="3382268"/>
            <a:ext cx="9556833" cy="1238051"/>
          </a:xfrm>
          <a:prstGeom prst="rect">
            <a:avLst/>
          </a:prstGeom>
        </xdr:spPr>
      </xdr:pic>
      <xdr:pic>
        <xdr:nvPicPr>
          <xdr:cNvPr id="12" name="Grafik 11">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r="2320"/>
          <a:stretch/>
        </xdr:blipFill>
        <xdr:spPr>
          <a:xfrm>
            <a:off x="309337" y="3538331"/>
            <a:ext cx="2227130" cy="916177"/>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694765</xdr:colOff>
      <xdr:row>2</xdr:row>
      <xdr:rowOff>100853</xdr:rowOff>
    </xdr:from>
    <xdr:to>
      <xdr:col>8</xdr:col>
      <xdr:colOff>693084</xdr:colOff>
      <xdr:row>7</xdr:row>
      <xdr:rowOff>81347</xdr:rowOff>
    </xdr:to>
    <xdr:pic>
      <xdr:nvPicPr>
        <xdr:cNvPr id="2" name="Picture 2" descr="&lt;strong&gt;Clipart&lt;/strong&gt; - &lt;strong&gt;Calculator&lt;/strong&gt;"/>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3706" y="605118"/>
          <a:ext cx="771525" cy="10114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22</xdr:row>
      <xdr:rowOff>28575</xdr:rowOff>
    </xdr:from>
    <xdr:to>
      <xdr:col>8</xdr:col>
      <xdr:colOff>161925</xdr:colOff>
      <xdr:row>37</xdr:row>
      <xdr:rowOff>104775</xdr:rowOff>
    </xdr:to>
    <xdr:grpSp>
      <xdr:nvGrpSpPr>
        <xdr:cNvPr id="4" name="Group 3">
          <a:extLst>
            <a:ext uri="{FF2B5EF4-FFF2-40B4-BE49-F238E27FC236}">
              <a16:creationId xmlns:a16="http://schemas.microsoft.com/office/drawing/2014/main" id="{00000000-0008-0000-0A00-000004000000}"/>
            </a:ext>
          </a:extLst>
        </xdr:cNvPr>
        <xdr:cNvGrpSpPr/>
      </xdr:nvGrpSpPr>
      <xdr:grpSpPr>
        <a:xfrm>
          <a:off x="257175" y="4333875"/>
          <a:ext cx="7372350" cy="2790825"/>
          <a:chOff x="257175" y="4448175"/>
          <a:chExt cx="7048500" cy="3343275"/>
        </a:xfrm>
      </xdr:grpSpPr>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257175" y="4448175"/>
          <a:ext cx="7048500" cy="33432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1685925" y="4562475"/>
            <a:ext cx="4268240" cy="313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Variable costs for crop and livestock production</a:t>
            </a:r>
          </a:p>
        </xdr:txBody>
      </xdr:sp>
    </xdr:grpSp>
    <xdr:clientData/>
  </xdr:twoCellAnchor>
  <xdr:twoCellAnchor>
    <xdr:from>
      <xdr:col>1</xdr:col>
      <xdr:colOff>19050</xdr:colOff>
      <xdr:row>37</xdr:row>
      <xdr:rowOff>180975</xdr:rowOff>
    </xdr:from>
    <xdr:to>
      <xdr:col>8</xdr:col>
      <xdr:colOff>152400</xdr:colOff>
      <xdr:row>56</xdr:row>
      <xdr:rowOff>0</xdr:rowOff>
    </xdr:to>
    <xdr:grpSp>
      <xdr:nvGrpSpPr>
        <xdr:cNvPr id="6" name="Group 5">
          <a:extLst>
            <a:ext uri="{FF2B5EF4-FFF2-40B4-BE49-F238E27FC236}">
              <a16:creationId xmlns:a16="http://schemas.microsoft.com/office/drawing/2014/main" id="{00000000-0008-0000-0A00-000006000000}"/>
            </a:ext>
          </a:extLst>
        </xdr:cNvPr>
        <xdr:cNvGrpSpPr/>
      </xdr:nvGrpSpPr>
      <xdr:grpSpPr>
        <a:xfrm>
          <a:off x="266700" y="7200900"/>
          <a:ext cx="7353300" cy="3257550"/>
          <a:chOff x="403258" y="6974032"/>
          <a:chExt cx="5959224" cy="2533656"/>
        </a:xfrm>
      </xdr:grpSpPr>
      <xdr:graphicFrame macro="">
        <xdr:nvGraphicFramePr>
          <xdr:cNvPr id="7" name="Chart 6">
            <a:extLst>
              <a:ext uri="{FF2B5EF4-FFF2-40B4-BE49-F238E27FC236}">
                <a16:creationId xmlns:a16="http://schemas.microsoft.com/office/drawing/2014/main" id="{00000000-0008-0000-0A00-000007000000}"/>
              </a:ext>
            </a:extLst>
          </xdr:cNvPr>
          <xdr:cNvGraphicFramePr/>
        </xdr:nvGraphicFramePr>
        <xdr:xfrm>
          <a:off x="403258" y="6974032"/>
          <a:ext cx="5959224" cy="2533656"/>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1127275" y="7031302"/>
            <a:ext cx="45589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Total annual </a:t>
            </a:r>
            <a:r>
              <a:rPr lang="en-US" sz="1600" b="1" cap="all" baseline="0">
                <a:solidFill>
                  <a:schemeClr val="tx2">
                    <a:lumMod val="60000"/>
                    <a:lumOff val="40000"/>
                  </a:schemeClr>
                </a:solidFill>
              </a:rPr>
              <a:t>fixed</a:t>
            </a:r>
            <a:r>
              <a:rPr lang="en-US" sz="1600" b="1"/>
              <a:t> and </a:t>
            </a:r>
            <a:r>
              <a:rPr lang="en-US" sz="1600" b="1" cap="all" baseline="0">
                <a:solidFill>
                  <a:srgbClr val="C00000"/>
                </a:solidFill>
              </a:rPr>
              <a:t>variable</a:t>
            </a:r>
            <a:r>
              <a:rPr lang="en-US" sz="1600" b="1"/>
              <a:t> costs (for regular expenses) </a:t>
            </a:r>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weringag.org/" TargetMode="External"/><Relationship Id="rId2" Type="http://schemas.openxmlformats.org/officeDocument/2006/relationships/hyperlink" Target="mailto:Powering.Agriculture@giz.de" TargetMode="External"/><Relationship Id="rId1" Type="http://schemas.openxmlformats.org/officeDocument/2006/relationships/hyperlink" Target="https://energypedia.info/wiki/Toolbox_on_SPI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499984740745262"/>
  </sheetPr>
  <dimension ref="D1:K117"/>
  <sheetViews>
    <sheetView tabSelected="1" zoomScaleNormal="100" zoomScaleSheetLayoutView="100" workbookViewId="0">
      <selection activeCell="G59" sqref="G59:J60"/>
    </sheetView>
  </sheetViews>
  <sheetFormatPr baseColWidth="10" defaultColWidth="11.42578125" defaultRowHeight="15"/>
  <cols>
    <col min="1" max="9" width="8.7109375" customWidth="1"/>
  </cols>
  <sheetData>
    <row r="1" spans="4:10" s="423" customFormat="1" ht="12.75" customHeight="1"/>
    <row r="2" spans="4:10" s="423" customFormat="1" ht="12.75" customHeight="1"/>
    <row r="3" spans="4:10" s="423" customFormat="1" ht="12.75" customHeight="1"/>
    <row r="4" spans="4:10" s="423" customFormat="1" ht="12.75" customHeight="1"/>
    <row r="5" spans="4:10" s="423" customFormat="1" ht="12.75" customHeight="1"/>
    <row r="6" spans="4:10" s="423" customFormat="1" ht="12.75" customHeight="1"/>
    <row r="7" spans="4:10" s="423" customFormat="1" ht="12.75" customHeight="1"/>
    <row r="8" spans="4:10" s="423" customFormat="1" ht="12.75" customHeight="1"/>
    <row r="9" spans="4:10" s="423" customFormat="1" ht="12.75" customHeight="1"/>
    <row r="10" spans="4:10" s="423" customFormat="1" ht="12.75" customHeight="1"/>
    <row r="11" spans="4:10" s="423" customFormat="1" ht="12.75" customHeight="1">
      <c r="D11" s="643" t="s">
        <v>121</v>
      </c>
      <c r="E11" s="643"/>
      <c r="F11" s="643"/>
      <c r="G11" s="643"/>
      <c r="H11" s="643"/>
      <c r="I11" s="643"/>
      <c r="J11" s="643"/>
    </row>
    <row r="12" spans="4:10" s="423" customFormat="1" ht="12.75" customHeight="1"/>
    <row r="13" spans="4:10" s="423" customFormat="1" ht="12.75" customHeight="1"/>
    <row r="14" spans="4:10" s="423" customFormat="1" ht="12.75" customHeight="1"/>
    <row r="15" spans="4:10" s="423" customFormat="1" ht="12.75" customHeight="1"/>
    <row r="16" spans="4:10" s="423" customFormat="1" ht="12.75" customHeight="1">
      <c r="D16" s="644" t="s">
        <v>286</v>
      </c>
      <c r="E16" s="644"/>
      <c r="F16" s="644"/>
      <c r="G16" s="644"/>
      <c r="H16" s="644"/>
      <c r="I16" s="644"/>
      <c r="J16" s="644"/>
    </row>
    <row r="17" spans="4:10" s="423" customFormat="1" ht="12.75" customHeight="1"/>
    <row r="18" spans="4:10" s="423" customFormat="1" ht="12.75" customHeight="1">
      <c r="D18" s="618" t="s">
        <v>122</v>
      </c>
      <c r="E18" s="618"/>
      <c r="F18" s="618"/>
      <c r="G18" s="618"/>
      <c r="H18" s="618"/>
      <c r="I18" s="618"/>
      <c r="J18" s="618"/>
    </row>
    <row r="19" spans="4:10" s="423" customFormat="1" ht="12.75" customHeight="1">
      <c r="D19" s="602" t="s">
        <v>283</v>
      </c>
      <c r="E19" s="599"/>
      <c r="F19" s="599"/>
      <c r="G19" s="599"/>
      <c r="H19" s="599"/>
      <c r="I19" s="599"/>
      <c r="J19" s="599"/>
    </row>
    <row r="20" spans="4:10" s="423" customFormat="1" ht="12.75" customHeight="1">
      <c r="D20" s="599"/>
      <c r="E20" s="599"/>
      <c r="F20" s="599"/>
      <c r="G20" s="599"/>
      <c r="H20" s="599"/>
      <c r="I20" s="599"/>
      <c r="J20" s="599"/>
    </row>
    <row r="21" spans="4:10" s="423" customFormat="1" ht="12.75" customHeight="1">
      <c r="D21" s="599"/>
      <c r="E21" s="599"/>
      <c r="F21" s="599"/>
      <c r="G21" s="599"/>
      <c r="H21" s="599"/>
      <c r="I21" s="599"/>
      <c r="J21" s="599"/>
    </row>
    <row r="22" spans="4:10" s="423" customFormat="1" ht="12.75" customHeight="1">
      <c r="D22" s="599"/>
      <c r="E22" s="599"/>
      <c r="F22" s="599"/>
      <c r="G22" s="599"/>
      <c r="H22" s="599"/>
      <c r="I22" s="599"/>
      <c r="J22" s="599"/>
    </row>
    <row r="23" spans="4:10" s="423" customFormat="1" ht="12.75" customHeight="1">
      <c r="D23" s="599"/>
      <c r="E23" s="599"/>
      <c r="F23" s="599"/>
      <c r="G23" s="599"/>
      <c r="H23" s="599"/>
      <c r="I23" s="599"/>
      <c r="J23" s="599"/>
    </row>
    <row r="24" spans="4:10" s="423" customFormat="1" ht="12.75" customHeight="1">
      <c r="D24" s="599"/>
      <c r="E24" s="599"/>
      <c r="F24" s="599"/>
      <c r="G24" s="599"/>
      <c r="H24" s="599"/>
      <c r="I24" s="599"/>
      <c r="J24" s="599"/>
    </row>
    <row r="25" spans="4:10" s="423" customFormat="1" ht="12.75" customHeight="1">
      <c r="D25" s="426"/>
      <c r="E25" s="426"/>
      <c r="F25" s="426"/>
      <c r="G25" s="426"/>
      <c r="H25" s="426"/>
      <c r="I25" s="426"/>
      <c r="J25" s="426"/>
    </row>
    <row r="26" spans="4:10" s="423" customFormat="1" ht="12.75" customHeight="1">
      <c r="D26" s="618" t="s">
        <v>125</v>
      </c>
      <c r="E26" s="618"/>
      <c r="F26" s="618"/>
      <c r="G26" s="618"/>
      <c r="H26" s="618"/>
      <c r="I26" s="618"/>
      <c r="J26" s="618"/>
    </row>
    <row r="27" spans="4:10" s="423" customFormat="1" ht="12.75" customHeight="1"/>
    <row r="28" spans="4:10" s="423" customFormat="1" ht="12.75" customHeight="1"/>
    <row r="29" spans="4:10" s="423" customFormat="1" ht="12.75" customHeight="1"/>
    <row r="30" spans="4:10" s="423" customFormat="1" ht="12.75" customHeight="1"/>
    <row r="31" spans="4:10" s="423" customFormat="1" ht="12.75" customHeight="1"/>
    <row r="32" spans="4:10" s="423" customFormat="1" ht="12.75" customHeight="1"/>
    <row r="33" spans="4:10" s="423" customFormat="1" ht="12.75" customHeight="1"/>
    <row r="34" spans="4:10" s="423" customFormat="1" ht="12.75" customHeight="1">
      <c r="D34" s="422"/>
      <c r="E34" s="422"/>
      <c r="F34" s="422"/>
      <c r="G34" s="422"/>
      <c r="H34" s="422"/>
      <c r="I34" s="422"/>
      <c r="J34" s="422"/>
    </row>
    <row r="35" spans="4:10" s="423" customFormat="1" ht="12.75" customHeight="1">
      <c r="D35" s="422"/>
      <c r="E35" s="422"/>
      <c r="F35" s="422"/>
      <c r="G35" s="422"/>
      <c r="H35" s="422"/>
      <c r="I35" s="422"/>
      <c r="J35" s="422"/>
    </row>
    <row r="36" spans="4:10" s="423" customFormat="1" ht="12.75" customHeight="1">
      <c r="D36" s="618" t="s">
        <v>123</v>
      </c>
      <c r="E36" s="618"/>
      <c r="F36" s="618"/>
      <c r="G36" s="618"/>
      <c r="H36" s="618"/>
      <c r="I36" s="618"/>
      <c r="J36" s="618"/>
    </row>
    <row r="37" spans="4:10" s="423" customFormat="1" ht="12.75" customHeight="1">
      <c r="D37" s="423" t="s">
        <v>124</v>
      </c>
    </row>
    <row r="38" spans="4:10" s="423" customFormat="1" ht="12.75" customHeight="1" thickBot="1"/>
    <row r="39" spans="4:10" s="423" customFormat="1" ht="12.75" customHeight="1">
      <c r="D39" s="641" t="s">
        <v>367</v>
      </c>
      <c r="E39" s="620"/>
      <c r="F39" s="620"/>
      <c r="G39" s="642" t="s">
        <v>368</v>
      </c>
      <c r="H39" s="604"/>
      <c r="I39" s="604"/>
      <c r="J39" s="605"/>
    </row>
    <row r="40" spans="4:10" s="423" customFormat="1" ht="12.75" customHeight="1" thickBot="1">
      <c r="D40" s="621"/>
      <c r="E40" s="622"/>
      <c r="F40" s="622"/>
      <c r="G40" s="606"/>
      <c r="H40" s="607"/>
      <c r="I40" s="607"/>
      <c r="J40" s="608"/>
    </row>
    <row r="41" spans="4:10" s="423" customFormat="1" ht="12.75" customHeight="1">
      <c r="D41" s="633" t="s">
        <v>205</v>
      </c>
      <c r="E41" s="620"/>
      <c r="F41" s="620"/>
      <c r="G41" s="603" t="s">
        <v>206</v>
      </c>
      <c r="H41" s="604"/>
      <c r="I41" s="604"/>
      <c r="J41" s="605"/>
    </row>
    <row r="42" spans="4:10" s="423" customFormat="1" ht="12.75" customHeight="1" thickBot="1">
      <c r="D42" s="621"/>
      <c r="E42" s="622"/>
      <c r="F42" s="622"/>
      <c r="G42" s="606"/>
      <c r="H42" s="607"/>
      <c r="I42" s="607"/>
      <c r="J42" s="608"/>
    </row>
    <row r="43" spans="4:10" s="423" customFormat="1" ht="12.75" customHeight="1">
      <c r="D43" s="633" t="s">
        <v>207</v>
      </c>
      <c r="E43" s="620"/>
      <c r="F43" s="625"/>
      <c r="G43" s="603" t="s">
        <v>208</v>
      </c>
      <c r="H43" s="604"/>
      <c r="I43" s="604"/>
      <c r="J43" s="605"/>
    </row>
    <row r="44" spans="4:10" s="423" customFormat="1" ht="12.75" customHeight="1" thickBot="1">
      <c r="D44" s="621"/>
      <c r="E44" s="622"/>
      <c r="F44" s="640"/>
      <c r="G44" s="606"/>
      <c r="H44" s="607"/>
      <c r="I44" s="607"/>
      <c r="J44" s="608"/>
    </row>
    <row r="45" spans="4:10" s="423" customFormat="1" ht="12.75" customHeight="1">
      <c r="D45" s="619" t="s">
        <v>399</v>
      </c>
      <c r="E45" s="620"/>
      <c r="F45" s="620"/>
      <c r="G45" s="603" t="s">
        <v>211</v>
      </c>
      <c r="H45" s="604"/>
      <c r="I45" s="604"/>
      <c r="J45" s="605"/>
    </row>
    <row r="46" spans="4:10" s="423" customFormat="1" ht="12.75" customHeight="1">
      <c r="D46" s="621"/>
      <c r="E46" s="622"/>
      <c r="F46" s="622"/>
      <c r="G46" s="606"/>
      <c r="H46" s="607"/>
      <c r="I46" s="607"/>
      <c r="J46" s="608"/>
    </row>
    <row r="47" spans="4:10" s="423" customFormat="1" ht="12.75" customHeight="1" thickBot="1">
      <c r="D47" s="623"/>
      <c r="E47" s="624"/>
      <c r="F47" s="624"/>
      <c r="G47" s="609"/>
      <c r="H47" s="610"/>
      <c r="I47" s="610"/>
      <c r="J47" s="611"/>
    </row>
    <row r="48" spans="4:10" s="423" customFormat="1" ht="12.75" customHeight="1">
      <c r="D48" s="612" t="s">
        <v>398</v>
      </c>
      <c r="E48" s="604"/>
      <c r="F48" s="604"/>
      <c r="G48" s="603" t="s">
        <v>210</v>
      </c>
      <c r="H48" s="604"/>
      <c r="I48" s="604"/>
      <c r="J48" s="605"/>
    </row>
    <row r="49" spans="4:11" s="423" customFormat="1" ht="12.75" customHeight="1">
      <c r="D49" s="606"/>
      <c r="E49" s="607"/>
      <c r="F49" s="607"/>
      <c r="G49" s="606"/>
      <c r="H49" s="607"/>
      <c r="I49" s="607"/>
      <c r="J49" s="608"/>
    </row>
    <row r="50" spans="4:11" s="423" customFormat="1" ht="12.75" customHeight="1" thickBot="1">
      <c r="D50" s="606"/>
      <c r="E50" s="607"/>
      <c r="F50" s="607"/>
      <c r="G50" s="606"/>
      <c r="H50" s="607"/>
      <c r="I50" s="607"/>
      <c r="J50" s="608"/>
    </row>
    <row r="51" spans="4:11" s="423" customFormat="1" ht="12.75" customHeight="1">
      <c r="D51" s="612" t="s">
        <v>397</v>
      </c>
      <c r="E51" s="604"/>
      <c r="F51" s="604"/>
      <c r="G51" s="603" t="s">
        <v>209</v>
      </c>
      <c r="H51" s="604"/>
      <c r="I51" s="604"/>
      <c r="J51" s="605"/>
    </row>
    <row r="52" spans="4:11" s="423" customFormat="1" ht="12.75" customHeight="1">
      <c r="D52" s="606"/>
      <c r="E52" s="607"/>
      <c r="F52" s="607"/>
      <c r="G52" s="606"/>
      <c r="H52" s="607"/>
      <c r="I52" s="607"/>
      <c r="J52" s="608"/>
    </row>
    <row r="53" spans="4:11" s="423" customFormat="1" ht="12.75" customHeight="1" thickBot="1">
      <c r="D53" s="609"/>
      <c r="E53" s="610"/>
      <c r="F53" s="610"/>
      <c r="G53" s="609"/>
      <c r="H53" s="610"/>
      <c r="I53" s="610"/>
      <c r="J53" s="611"/>
    </row>
    <row r="54" spans="4:11" s="423" customFormat="1" ht="12.75" customHeight="1">
      <c r="D54" s="612" t="s">
        <v>396</v>
      </c>
      <c r="E54" s="604"/>
      <c r="F54" s="605"/>
      <c r="G54" s="603" t="s">
        <v>269</v>
      </c>
      <c r="H54" s="604"/>
      <c r="I54" s="604"/>
      <c r="J54" s="605"/>
    </row>
    <row r="55" spans="4:11" s="423" customFormat="1" ht="12.75" customHeight="1">
      <c r="D55" s="606"/>
      <c r="E55" s="607"/>
      <c r="F55" s="608"/>
      <c r="G55" s="606"/>
      <c r="H55" s="607"/>
      <c r="I55" s="607"/>
      <c r="J55" s="608"/>
    </row>
    <row r="56" spans="4:11" s="423" customFormat="1" ht="12.75" customHeight="1" thickBot="1">
      <c r="D56" s="609"/>
      <c r="E56" s="610"/>
      <c r="F56" s="611"/>
      <c r="G56" s="609"/>
      <c r="H56" s="610"/>
      <c r="I56" s="610"/>
      <c r="J56" s="611"/>
    </row>
    <row r="57" spans="4:11" s="423" customFormat="1" ht="12.75" customHeight="1">
      <c r="D57" s="619" t="s">
        <v>395</v>
      </c>
      <c r="E57" s="620"/>
      <c r="F57" s="625"/>
      <c r="G57" s="627" t="s">
        <v>403</v>
      </c>
      <c r="H57" s="628"/>
      <c r="I57" s="628"/>
      <c r="J57" s="629"/>
    </row>
    <row r="58" spans="4:11" s="423" customFormat="1" ht="12.75" customHeight="1" thickBot="1">
      <c r="D58" s="623"/>
      <c r="E58" s="624"/>
      <c r="F58" s="626"/>
      <c r="G58" s="630"/>
      <c r="H58" s="631"/>
      <c r="I58" s="631"/>
      <c r="J58" s="632"/>
    </row>
    <row r="59" spans="4:11" s="423" customFormat="1" ht="12.75" customHeight="1">
      <c r="D59" s="634" t="s">
        <v>406</v>
      </c>
      <c r="E59" s="604"/>
      <c r="F59" s="605"/>
      <c r="G59" s="634" t="s">
        <v>287</v>
      </c>
      <c r="H59" s="635"/>
      <c r="I59" s="635"/>
      <c r="J59" s="636"/>
    </row>
    <row r="60" spans="4:11" s="423" customFormat="1" ht="12.75" customHeight="1" thickBot="1">
      <c r="D60" s="609"/>
      <c r="E60" s="610"/>
      <c r="F60" s="611"/>
      <c r="G60" s="637"/>
      <c r="H60" s="638"/>
      <c r="I60" s="638"/>
      <c r="J60" s="639"/>
    </row>
    <row r="61" spans="4:11" s="423" customFormat="1" ht="12.75" customHeight="1">
      <c r="D61" s="612" t="s">
        <v>400</v>
      </c>
      <c r="E61" s="604"/>
      <c r="F61" s="604"/>
      <c r="G61" s="603" t="s">
        <v>212</v>
      </c>
      <c r="H61" s="604"/>
      <c r="I61" s="604"/>
      <c r="J61" s="605"/>
    </row>
    <row r="62" spans="4:11" s="423" customFormat="1" ht="12.75" customHeight="1" thickBot="1">
      <c r="D62" s="609"/>
      <c r="E62" s="610"/>
      <c r="F62" s="610"/>
      <c r="G62" s="609"/>
      <c r="H62" s="610"/>
      <c r="I62" s="610"/>
      <c r="J62" s="611"/>
    </row>
    <row r="63" spans="4:11" s="423" customFormat="1" ht="12.75" customHeight="1">
      <c r="D63" s="584"/>
      <c r="E63" s="556"/>
      <c r="F63" s="556"/>
      <c r="G63" s="584"/>
      <c r="H63" s="555"/>
      <c r="I63" s="555"/>
      <c r="J63" s="555"/>
    </row>
    <row r="64" spans="4:11" s="423" customFormat="1" ht="12.75" customHeight="1">
      <c r="D64" s="556"/>
      <c r="E64" s="556"/>
      <c r="F64" s="556"/>
      <c r="G64" s="555"/>
      <c r="H64" s="555"/>
      <c r="I64" s="555"/>
      <c r="J64" s="555"/>
      <c r="K64" s="583"/>
    </row>
    <row r="65" spans="4:11" s="423" customFormat="1" ht="12.75" customHeight="1">
      <c r="D65" s="556"/>
      <c r="E65" s="556"/>
      <c r="F65" s="556"/>
      <c r="G65" s="555"/>
      <c r="H65" s="555"/>
      <c r="I65" s="555"/>
      <c r="J65" s="555"/>
      <c r="K65" s="583"/>
    </row>
    <row r="66" spans="4:11" s="423" customFormat="1" ht="12.75" customHeight="1">
      <c r="D66" s="556"/>
      <c r="E66" s="556"/>
      <c r="F66" s="556"/>
      <c r="G66" s="555"/>
      <c r="H66" s="555"/>
      <c r="I66" s="555"/>
      <c r="J66" s="555"/>
    </row>
    <row r="67" spans="4:11" s="423" customFormat="1" ht="12.75" customHeight="1">
      <c r="D67" s="427"/>
      <c r="E67" s="427"/>
      <c r="F67" s="427"/>
      <c r="G67" s="428"/>
      <c r="H67" s="428"/>
      <c r="I67" s="428"/>
      <c r="J67" s="428"/>
    </row>
    <row r="68" spans="4:11" s="423" customFormat="1" ht="12.75" customHeight="1">
      <c r="D68" s="618" t="s">
        <v>126</v>
      </c>
      <c r="E68" s="618"/>
      <c r="F68" s="618"/>
      <c r="G68" s="618"/>
      <c r="H68" s="618"/>
      <c r="I68" s="618"/>
      <c r="J68" s="618"/>
    </row>
    <row r="69" spans="4:11" s="423" customFormat="1" ht="12.75" customHeight="1">
      <c r="D69" s="599" t="s">
        <v>279</v>
      </c>
      <c r="E69" s="599"/>
      <c r="F69" s="599" t="s">
        <v>272</v>
      </c>
      <c r="G69" s="599"/>
    </row>
    <row r="70" spans="4:11" s="423" customFormat="1" ht="12.75" customHeight="1">
      <c r="D70" s="617" t="s">
        <v>285</v>
      </c>
      <c r="E70" s="599"/>
      <c r="F70" s="599" t="s">
        <v>273</v>
      </c>
      <c r="G70" s="599"/>
      <c r="H70" s="599"/>
      <c r="I70" s="599"/>
      <c r="J70" s="599"/>
    </row>
    <row r="71" spans="4:11" s="423" customFormat="1" ht="12.75" customHeight="1">
      <c r="D71" s="599"/>
      <c r="E71" s="599"/>
      <c r="F71" s="599"/>
      <c r="G71" s="599"/>
      <c r="H71" s="599"/>
      <c r="I71" s="599"/>
      <c r="J71" s="599"/>
    </row>
    <row r="72" spans="4:11" s="423" customFormat="1" ht="12.75" customHeight="1">
      <c r="D72" s="599" t="s">
        <v>280</v>
      </c>
      <c r="E72" s="599"/>
      <c r="F72" s="615" t="s">
        <v>274</v>
      </c>
      <c r="G72" s="599"/>
      <c r="H72" s="599"/>
    </row>
    <row r="73" spans="4:11" s="423" customFormat="1" ht="12.75" customHeight="1">
      <c r="D73" s="601" t="s">
        <v>281</v>
      </c>
      <c r="E73" s="601"/>
      <c r="F73" s="613" t="s">
        <v>275</v>
      </c>
      <c r="G73" s="613"/>
      <c r="H73" s="613"/>
      <c r="I73" s="613"/>
      <c r="J73" s="613"/>
    </row>
    <row r="74" spans="4:11" s="423" customFormat="1" ht="12.75" customHeight="1">
      <c r="D74" s="614" t="s">
        <v>276</v>
      </c>
      <c r="E74" s="614"/>
      <c r="F74" s="599" t="s">
        <v>277</v>
      </c>
      <c r="G74" s="599"/>
      <c r="H74" s="599"/>
      <c r="I74" s="599"/>
      <c r="J74" s="599"/>
    </row>
    <row r="75" spans="4:11" s="424" customFormat="1" ht="12.75" customHeight="1">
      <c r="D75" s="614"/>
      <c r="E75" s="614"/>
      <c r="F75" s="599"/>
      <c r="G75" s="599"/>
      <c r="H75" s="599"/>
      <c r="I75" s="599"/>
      <c r="J75" s="599"/>
    </row>
    <row r="76" spans="4:11" s="424" customFormat="1" ht="12.75" customHeight="1">
      <c r="D76" s="614"/>
      <c r="E76" s="614"/>
      <c r="F76" s="615" t="s">
        <v>278</v>
      </c>
      <c r="G76" s="615"/>
      <c r="H76" s="615"/>
      <c r="I76" s="425"/>
      <c r="J76" s="425"/>
    </row>
    <row r="77" spans="4:11" s="423" customFormat="1" ht="12.75" customHeight="1">
      <c r="D77" s="599" t="s">
        <v>282</v>
      </c>
      <c r="E77" s="599"/>
      <c r="F77" s="616" t="s">
        <v>369</v>
      </c>
      <c r="G77" s="599"/>
      <c r="H77" s="599"/>
    </row>
    <row r="78" spans="4:11" s="423" customFormat="1" ht="12.75" customHeight="1"/>
    <row r="79" spans="4:11" s="423" customFormat="1" ht="12.75" customHeight="1">
      <c r="D79" s="599" t="s">
        <v>251</v>
      </c>
      <c r="E79" s="599"/>
      <c r="F79" s="599"/>
      <c r="G79" s="599"/>
      <c r="H79" s="599"/>
      <c r="I79" s="599"/>
      <c r="J79" s="599"/>
    </row>
    <row r="80" spans="4:11" s="423" customFormat="1" ht="12.75" customHeight="1">
      <c r="D80" s="599"/>
      <c r="E80" s="599"/>
      <c r="F80" s="599"/>
      <c r="G80" s="599"/>
      <c r="H80" s="599"/>
      <c r="I80" s="599"/>
      <c r="J80" s="599"/>
    </row>
    <row r="81" spans="4:10" s="423" customFormat="1" ht="12.75" customHeight="1">
      <c r="D81" s="599"/>
      <c r="E81" s="599"/>
      <c r="F81" s="599"/>
      <c r="G81" s="599"/>
      <c r="H81" s="599"/>
      <c r="I81" s="599"/>
      <c r="J81" s="599"/>
    </row>
    <row r="82" spans="4:10" s="423" customFormat="1" ht="12.75" customHeight="1">
      <c r="D82" s="599"/>
      <c r="E82" s="599"/>
      <c r="F82" s="599"/>
      <c r="G82" s="599"/>
      <c r="H82" s="599"/>
      <c r="I82" s="599"/>
      <c r="J82" s="599"/>
    </row>
    <row r="83" spans="4:10" s="423" customFormat="1" ht="12.75" customHeight="1">
      <c r="D83" s="599"/>
      <c r="E83" s="599"/>
      <c r="F83" s="599"/>
      <c r="G83" s="599"/>
      <c r="H83" s="599"/>
      <c r="I83" s="599"/>
      <c r="J83" s="599"/>
    </row>
    <row r="84" spans="4:10" s="423" customFormat="1" ht="12.75" customHeight="1">
      <c r="D84" s="599"/>
      <c r="E84" s="599"/>
      <c r="F84" s="599"/>
      <c r="G84" s="599"/>
      <c r="H84" s="599"/>
      <c r="I84" s="599"/>
      <c r="J84" s="599"/>
    </row>
    <row r="85" spans="4:10" s="423" customFormat="1" ht="12.75" customHeight="1">
      <c r="D85" s="599"/>
      <c r="E85" s="599"/>
      <c r="F85" s="599"/>
      <c r="G85" s="599"/>
      <c r="H85" s="599"/>
      <c r="I85" s="599"/>
      <c r="J85" s="599"/>
    </row>
    <row r="86" spans="4:10" s="423" customFormat="1" ht="12.75" customHeight="1">
      <c r="D86" s="599"/>
      <c r="E86" s="599"/>
      <c r="F86" s="599"/>
      <c r="G86" s="599"/>
      <c r="H86" s="599"/>
      <c r="I86" s="599"/>
      <c r="J86" s="599"/>
    </row>
    <row r="87" spans="4:10" s="423" customFormat="1" ht="12.75" customHeight="1">
      <c r="D87" s="599"/>
      <c r="E87" s="599"/>
      <c r="F87" s="599"/>
      <c r="G87" s="599"/>
      <c r="H87" s="599"/>
      <c r="I87" s="599"/>
      <c r="J87" s="599"/>
    </row>
    <row r="88" spans="4:10" s="423" customFormat="1" ht="12.75" customHeight="1">
      <c r="D88" s="599"/>
      <c r="E88" s="599"/>
      <c r="F88" s="599"/>
      <c r="G88" s="599"/>
      <c r="H88" s="599"/>
      <c r="I88" s="599"/>
      <c r="J88" s="599"/>
    </row>
    <row r="89" spans="4:10" s="423" customFormat="1" ht="12.75" customHeight="1">
      <c r="D89" s="599"/>
      <c r="E89" s="599"/>
      <c r="F89" s="599"/>
      <c r="G89" s="599"/>
      <c r="H89" s="599"/>
      <c r="I89" s="599"/>
      <c r="J89" s="599"/>
    </row>
    <row r="90" spans="4:10" s="423" customFormat="1" ht="12.75" customHeight="1">
      <c r="D90" s="599"/>
      <c r="E90" s="599"/>
      <c r="F90" s="599"/>
      <c r="G90" s="599"/>
      <c r="H90" s="599"/>
      <c r="I90" s="599"/>
      <c r="J90" s="599"/>
    </row>
    <row r="91" spans="4:10" s="423" customFormat="1" ht="12.75" customHeight="1"/>
    <row r="92" spans="4:10" s="423" customFormat="1" ht="12.75" customHeight="1">
      <c r="D92" s="599" t="s">
        <v>270</v>
      </c>
      <c r="E92" s="599"/>
      <c r="F92" s="599"/>
      <c r="G92" s="599"/>
      <c r="H92" s="599"/>
      <c r="I92" s="599"/>
      <c r="J92" s="599"/>
    </row>
    <row r="93" spans="4:10" s="423" customFormat="1" ht="12.75" customHeight="1">
      <c r="D93" s="599"/>
      <c r="E93" s="599"/>
      <c r="F93" s="599"/>
      <c r="G93" s="599"/>
      <c r="H93" s="599"/>
      <c r="I93" s="599"/>
      <c r="J93" s="599"/>
    </row>
    <row r="94" spans="4:10" s="423" customFormat="1" ht="12.75" customHeight="1">
      <c r="D94" s="599"/>
      <c r="E94" s="599"/>
      <c r="F94" s="599"/>
      <c r="G94" s="599"/>
      <c r="H94" s="599"/>
      <c r="I94" s="599"/>
      <c r="J94" s="599"/>
    </row>
    <row r="95" spans="4:10" s="423" customFormat="1" ht="12.75" customHeight="1">
      <c r="D95" s="599"/>
      <c r="E95" s="599"/>
      <c r="F95" s="599"/>
      <c r="G95" s="599"/>
      <c r="H95" s="599"/>
      <c r="I95" s="599"/>
      <c r="J95" s="599"/>
    </row>
    <row r="96" spans="4:10" s="423" customFormat="1" ht="12.75" customHeight="1">
      <c r="D96" s="599"/>
      <c r="E96" s="599"/>
      <c r="F96" s="599"/>
      <c r="G96" s="599"/>
      <c r="H96" s="599"/>
      <c r="I96" s="599"/>
      <c r="J96" s="599"/>
    </row>
    <row r="97" spans="4:10" s="423" customFormat="1" ht="12.75" customHeight="1">
      <c r="D97" s="599"/>
      <c r="E97" s="599"/>
      <c r="F97" s="599"/>
      <c r="G97" s="599"/>
      <c r="H97" s="599"/>
      <c r="I97" s="599"/>
      <c r="J97" s="599"/>
    </row>
    <row r="98" spans="4:10" s="423" customFormat="1" ht="12.75" customHeight="1">
      <c r="D98" s="599"/>
      <c r="E98" s="599"/>
      <c r="F98" s="599"/>
      <c r="G98" s="599"/>
      <c r="H98" s="599"/>
      <c r="I98" s="599"/>
      <c r="J98" s="599"/>
    </row>
    <row r="99" spans="4:10" s="423" customFormat="1" ht="12.75" customHeight="1">
      <c r="D99" s="599"/>
      <c r="E99" s="599"/>
      <c r="F99" s="599"/>
      <c r="G99" s="599"/>
      <c r="H99" s="599"/>
      <c r="I99" s="599"/>
      <c r="J99" s="599"/>
    </row>
    <row r="100" spans="4:10" s="423" customFormat="1" ht="12.75" customHeight="1">
      <c r="D100" s="599"/>
      <c r="E100" s="599"/>
      <c r="F100" s="599"/>
      <c r="G100" s="599"/>
      <c r="H100" s="599"/>
      <c r="I100" s="599"/>
      <c r="J100" s="599"/>
    </row>
    <row r="101" spans="4:10" s="423" customFormat="1" ht="12.75" customHeight="1">
      <c r="D101" s="599"/>
      <c r="E101" s="599"/>
      <c r="F101" s="599"/>
      <c r="G101" s="599"/>
      <c r="H101" s="599"/>
      <c r="I101" s="599"/>
      <c r="J101" s="599"/>
    </row>
    <row r="102" spans="4:10" s="423" customFormat="1" ht="12.75" customHeight="1">
      <c r="D102" s="599"/>
      <c r="E102" s="599"/>
      <c r="F102" s="599"/>
      <c r="G102" s="599"/>
      <c r="H102" s="599"/>
      <c r="I102" s="599"/>
      <c r="J102" s="599"/>
    </row>
    <row r="103" spans="4:10" s="423" customFormat="1" ht="12.75" customHeight="1">
      <c r="D103" s="599"/>
      <c r="E103" s="599"/>
      <c r="F103" s="599"/>
      <c r="G103" s="599"/>
      <c r="H103" s="599"/>
      <c r="I103" s="599"/>
      <c r="J103" s="599"/>
    </row>
    <row r="104" spans="4:10" s="423" customFormat="1" ht="12.75" customHeight="1">
      <c r="D104" s="599"/>
      <c r="E104" s="599"/>
      <c r="F104" s="599"/>
      <c r="G104" s="599"/>
      <c r="H104" s="599"/>
      <c r="I104" s="599"/>
      <c r="J104" s="599"/>
    </row>
    <row r="105" spans="4:10" s="423" customFormat="1" ht="12.75" customHeight="1">
      <c r="D105" s="599"/>
      <c r="E105" s="599"/>
      <c r="F105" s="599"/>
      <c r="G105" s="599"/>
      <c r="H105" s="599"/>
      <c r="I105" s="599"/>
      <c r="J105" s="599"/>
    </row>
    <row r="106" spans="4:10" s="423" customFormat="1" ht="12.75" customHeight="1"/>
    <row r="107" spans="4:10" s="423" customFormat="1" ht="12.75" customHeight="1">
      <c r="D107" s="599" t="s">
        <v>271</v>
      </c>
      <c r="E107" s="599"/>
      <c r="F107" s="599"/>
      <c r="G107" s="599"/>
      <c r="H107" s="599"/>
      <c r="I107" s="599"/>
      <c r="J107" s="599"/>
    </row>
    <row r="108" spans="4:10" s="423" customFormat="1" ht="12.75" customHeight="1">
      <c r="D108" s="599"/>
      <c r="E108" s="599"/>
      <c r="F108" s="599"/>
      <c r="G108" s="599"/>
      <c r="H108" s="599"/>
      <c r="I108" s="599"/>
      <c r="J108" s="599"/>
    </row>
    <row r="109" spans="4:10" s="423" customFormat="1" ht="12.75" customHeight="1">
      <c r="D109" s="599"/>
      <c r="E109" s="599"/>
      <c r="F109" s="599"/>
      <c r="G109" s="599"/>
      <c r="H109" s="599"/>
      <c r="I109" s="599"/>
      <c r="J109" s="599"/>
    </row>
    <row r="110" spans="4:10" s="423" customFormat="1" ht="12.75" customHeight="1">
      <c r="D110" s="599"/>
      <c r="E110" s="599"/>
      <c r="F110" s="599"/>
      <c r="G110" s="599"/>
      <c r="H110" s="599"/>
      <c r="I110" s="599"/>
      <c r="J110" s="599"/>
    </row>
    <row r="111" spans="4:10" s="423" customFormat="1" ht="12.75" customHeight="1">
      <c r="D111" s="599"/>
      <c r="E111" s="599"/>
      <c r="F111" s="599"/>
      <c r="G111" s="599"/>
      <c r="H111" s="599"/>
      <c r="I111" s="599"/>
      <c r="J111" s="599"/>
    </row>
    <row r="112" spans="4:10" s="423" customFormat="1" ht="12.75" customHeight="1">
      <c r="D112" s="599"/>
      <c r="E112" s="599"/>
      <c r="F112" s="599"/>
      <c r="G112" s="599"/>
      <c r="H112" s="599"/>
      <c r="I112" s="599"/>
      <c r="J112" s="599"/>
    </row>
    <row r="113" spans="4:10" s="423" customFormat="1" ht="12.75" customHeight="1">
      <c r="D113" s="599"/>
      <c r="E113" s="599"/>
      <c r="F113" s="599"/>
      <c r="G113" s="599"/>
      <c r="H113" s="599"/>
      <c r="I113" s="599"/>
      <c r="J113" s="599"/>
    </row>
    <row r="114" spans="4:10" s="423" customFormat="1" ht="12.75" customHeight="1"/>
    <row r="115" spans="4:10" s="423" customFormat="1" ht="12.75" customHeight="1">
      <c r="D115" s="600" t="s">
        <v>299</v>
      </c>
      <c r="E115" s="601"/>
      <c r="F115" s="601"/>
    </row>
    <row r="116" spans="4:10" ht="12.75" customHeight="1"/>
    <row r="117" spans="4:10" ht="12.75" customHeight="1"/>
  </sheetData>
  <sheetProtection algorithmName="SHA-512" hashValue="X49pQe9sbaP+jl75ygBbrbQWUtCe02U9zMZbrGajoYsAOLdXAgLZoaVRZqAVachBEbkQS6CwZXefwv2EGioQaQ==" saltValue="zZRixl8C7JtJHMmDEjGmBg==" spinCount="100000" sheet="1" objects="1" scenarios="1"/>
  <mergeCells count="44">
    <mergeCell ref="D39:F40"/>
    <mergeCell ref="G39:J40"/>
    <mergeCell ref="D11:J11"/>
    <mergeCell ref="D16:J16"/>
    <mergeCell ref="D18:J18"/>
    <mergeCell ref="D26:J26"/>
    <mergeCell ref="D36:J36"/>
    <mergeCell ref="D41:F42"/>
    <mergeCell ref="G41:J42"/>
    <mergeCell ref="D59:F60"/>
    <mergeCell ref="G59:J60"/>
    <mergeCell ref="D43:F44"/>
    <mergeCell ref="G43:J44"/>
    <mergeCell ref="D68:J68"/>
    <mergeCell ref="D45:F47"/>
    <mergeCell ref="G48:J50"/>
    <mergeCell ref="D48:F50"/>
    <mergeCell ref="G51:J53"/>
    <mergeCell ref="D51:F53"/>
    <mergeCell ref="G61:J62"/>
    <mergeCell ref="D61:F62"/>
    <mergeCell ref="D57:F58"/>
    <mergeCell ref="G57:J58"/>
    <mergeCell ref="F69:G69"/>
    <mergeCell ref="D70:E71"/>
    <mergeCell ref="F70:J71"/>
    <mergeCell ref="D72:E72"/>
    <mergeCell ref="F72:H72"/>
    <mergeCell ref="D79:J90"/>
    <mergeCell ref="D92:J105"/>
    <mergeCell ref="D107:J113"/>
    <mergeCell ref="D115:F115"/>
    <mergeCell ref="D19:J24"/>
    <mergeCell ref="G54:J56"/>
    <mergeCell ref="D54:F56"/>
    <mergeCell ref="G45:J47"/>
    <mergeCell ref="D73:E73"/>
    <mergeCell ref="F73:J73"/>
    <mergeCell ref="D74:E76"/>
    <mergeCell ref="F74:J75"/>
    <mergeCell ref="F76:H76"/>
    <mergeCell ref="D77:E77"/>
    <mergeCell ref="F77:H77"/>
    <mergeCell ref="D69:E69"/>
  </mergeCells>
  <hyperlinks>
    <hyperlink ref="F73:J73" r:id="rId1" display="https://energypedia.info/wiki/Toolbox_on_SPIS"/>
    <hyperlink ref="F72" r:id="rId2"/>
    <hyperlink ref="F76" r:id="rId3"/>
  </hyperlinks>
  <pageMargins left="0.7" right="0.7" top="0.78740157499999996" bottom="0.78740157499999996" header="0.3" footer="0.3"/>
  <pageSetup paperSize="9" scale="92" orientation="portrait" r:id="rId4"/>
  <rowBreaks count="1" manualBreakCount="1">
    <brk id="67" max="9"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7" sqref="A7:F7"/>
    </sheetView>
  </sheetViews>
  <sheetFormatPr baseColWidth="10" defaultRowHeight="15"/>
  <sheetData>
    <row r="1" spans="1:15" ht="15.75" thickBot="1">
      <c r="A1" s="726" t="s">
        <v>286</v>
      </c>
      <c r="B1" s="726"/>
      <c r="C1" s="726"/>
      <c r="D1" s="726"/>
      <c r="E1" s="726"/>
      <c r="F1" s="726"/>
      <c r="G1" s="726"/>
      <c r="H1" s="726"/>
      <c r="I1" s="726"/>
      <c r="J1" s="726"/>
      <c r="K1" s="726"/>
      <c r="L1" s="726"/>
      <c r="M1" s="726"/>
      <c r="N1" s="726"/>
      <c r="O1" s="8"/>
    </row>
    <row r="2" spans="1:15">
      <c r="A2" s="727" t="s">
        <v>227</v>
      </c>
      <c r="B2" s="728"/>
      <c r="C2" s="728"/>
      <c r="D2" s="728"/>
      <c r="E2" s="728"/>
      <c r="F2" s="728"/>
      <c r="G2" s="728"/>
      <c r="H2" s="728"/>
      <c r="I2" s="728"/>
      <c r="J2" s="728"/>
      <c r="K2" s="728"/>
      <c r="L2" s="728"/>
      <c r="M2" s="728"/>
      <c r="N2" s="729"/>
    </row>
    <row r="3" spans="1:15" ht="15.75" thickBot="1">
      <c r="A3" s="140"/>
      <c r="B3" s="141"/>
      <c r="C3" s="141"/>
      <c r="D3" s="141"/>
      <c r="E3" s="142"/>
      <c r="F3" s="141"/>
      <c r="G3" s="143"/>
      <c r="H3" s="143"/>
      <c r="I3" s="730" t="s">
        <v>229</v>
      </c>
      <c r="J3" s="1"/>
      <c r="K3" s="1"/>
      <c r="L3" s="1"/>
      <c r="M3" s="1"/>
      <c r="N3" s="4"/>
    </row>
    <row r="4" spans="1:15">
      <c r="A4" s="731" t="s">
        <v>127</v>
      </c>
      <c r="B4" s="732" t="s">
        <v>128</v>
      </c>
      <c r="C4" s="732" t="s">
        <v>230</v>
      </c>
      <c r="D4" s="733" t="s">
        <v>23</v>
      </c>
      <c r="E4" s="734" t="s">
        <v>24</v>
      </c>
      <c r="F4" s="733" t="s">
        <v>25</v>
      </c>
      <c r="G4" s="735" t="s">
        <v>195</v>
      </c>
      <c r="H4" s="144"/>
      <c r="I4" s="730"/>
      <c r="J4" s="730" t="s">
        <v>231</v>
      </c>
      <c r="K4" s="730"/>
      <c r="L4" s="730"/>
      <c r="M4" s="730"/>
      <c r="N4" s="737"/>
    </row>
    <row r="5" spans="1:15">
      <c r="A5" s="731"/>
      <c r="B5" s="732"/>
      <c r="C5" s="732"/>
      <c r="D5" s="733"/>
      <c r="E5" s="734"/>
      <c r="F5" s="733"/>
      <c r="G5" s="736"/>
      <c r="H5" s="1" t="s">
        <v>228</v>
      </c>
      <c r="I5" s="730"/>
      <c r="J5" s="730"/>
      <c r="K5" s="730"/>
      <c r="L5" s="730"/>
      <c r="M5" s="730"/>
      <c r="N5" s="737"/>
    </row>
    <row r="6" spans="1:15" ht="15.75" thickBot="1">
      <c r="A6" s="731"/>
      <c r="B6" s="732"/>
      <c r="C6" s="732"/>
      <c r="D6" s="733"/>
      <c r="E6" s="734"/>
      <c r="F6" s="733"/>
      <c r="G6" s="736"/>
      <c r="H6" s="141"/>
      <c r="I6" s="730"/>
      <c r="J6" s="1"/>
      <c r="K6" s="1"/>
      <c r="L6" s="1"/>
      <c r="M6" s="1"/>
      <c r="N6" s="4"/>
    </row>
    <row r="7" spans="1:15">
      <c r="A7" s="145"/>
      <c r="B7" s="146"/>
      <c r="C7" s="146"/>
      <c r="D7" s="146"/>
      <c r="E7" s="147"/>
      <c r="F7" s="148"/>
      <c r="G7" s="111" t="str">
        <f>IF(D7,-PMT(F7/12,C7*12,B7),"0")</f>
        <v>0</v>
      </c>
      <c r="H7" s="149"/>
      <c r="I7" s="150"/>
      <c r="J7" s="1"/>
      <c r="K7" s="1"/>
      <c r="L7" s="1"/>
      <c r="M7" s="1"/>
      <c r="N7" s="4"/>
    </row>
    <row r="8" spans="1:15">
      <c r="A8" s="151"/>
      <c r="B8" s="152"/>
      <c r="C8" s="152"/>
      <c r="D8" s="152"/>
      <c r="E8" s="153"/>
      <c r="F8" s="154"/>
      <c r="G8" s="111" t="str">
        <f>IF(D8,-PMT(F8/12,C8*12,B8),"0")</f>
        <v>0</v>
      </c>
      <c r="H8" s="149"/>
      <c r="I8" s="155"/>
      <c r="J8" s="1"/>
      <c r="K8" s="1"/>
      <c r="L8" s="1"/>
      <c r="M8" s="1"/>
      <c r="N8" s="4"/>
    </row>
    <row r="9" spans="1:15">
      <c r="A9" s="151"/>
      <c r="B9" s="152"/>
      <c r="C9" s="152"/>
      <c r="D9" s="152"/>
      <c r="E9" s="153"/>
      <c r="F9" s="156"/>
      <c r="G9" s="111" t="str">
        <f t="shared" ref="G9:G13" si="0">IF(D9,-PMT(F9/12,C9*12,B9),"0")</f>
        <v>0</v>
      </c>
      <c r="H9" s="149"/>
      <c r="I9" s="155"/>
      <c r="J9" s="1"/>
      <c r="K9" s="1"/>
      <c r="L9" s="1"/>
      <c r="M9" s="1"/>
      <c r="N9" s="4"/>
    </row>
    <row r="10" spans="1:15">
      <c r="A10" s="151"/>
      <c r="B10" s="152"/>
      <c r="C10" s="152"/>
      <c r="D10" s="152"/>
      <c r="E10" s="153"/>
      <c r="F10" s="156"/>
      <c r="G10" s="111" t="str">
        <f t="shared" si="0"/>
        <v>0</v>
      </c>
      <c r="H10" s="149"/>
      <c r="I10" s="155"/>
      <c r="J10" s="1"/>
      <c r="K10" s="1"/>
      <c r="L10" s="1"/>
      <c r="M10" s="1"/>
      <c r="N10" s="4"/>
    </row>
    <row r="11" spans="1:15">
      <c r="A11" s="151"/>
      <c r="B11" s="152"/>
      <c r="C11" s="152"/>
      <c r="D11" s="152"/>
      <c r="E11" s="153"/>
      <c r="F11" s="156"/>
      <c r="G11" s="111" t="str">
        <f t="shared" si="0"/>
        <v>0</v>
      </c>
      <c r="H11" s="149"/>
      <c r="I11" s="155"/>
      <c r="J11" s="1"/>
      <c r="K11" s="1"/>
      <c r="L11" s="1"/>
      <c r="M11" s="1"/>
      <c r="N11" s="4"/>
    </row>
    <row r="12" spans="1:15">
      <c r="A12" s="151"/>
      <c r="B12" s="152"/>
      <c r="C12" s="152"/>
      <c r="D12" s="152"/>
      <c r="E12" s="153"/>
      <c r="F12" s="154"/>
      <c r="G12" s="111" t="str">
        <f t="shared" si="0"/>
        <v>0</v>
      </c>
      <c r="H12" s="149"/>
      <c r="I12" s="155"/>
      <c r="J12" s="1"/>
      <c r="K12" s="1"/>
      <c r="L12" s="1"/>
      <c r="M12" s="1"/>
      <c r="N12" s="4"/>
    </row>
    <row r="13" spans="1:15">
      <c r="A13" s="157"/>
      <c r="B13" s="158"/>
      <c r="C13" s="158"/>
      <c r="D13" s="158"/>
      <c r="E13" s="159"/>
      <c r="F13" s="160"/>
      <c r="G13" s="111" t="str">
        <f t="shared" si="0"/>
        <v>0</v>
      </c>
      <c r="H13" s="149"/>
      <c r="I13" s="161"/>
      <c r="J13" s="1"/>
      <c r="K13" s="1"/>
      <c r="L13" s="1"/>
      <c r="M13" s="1"/>
      <c r="N13" s="4"/>
    </row>
    <row r="14" spans="1:15" ht="15.75" thickBot="1">
      <c r="A14" s="162" t="s">
        <v>26</v>
      </c>
      <c r="B14" s="163">
        <f>SUM(B7:B13)</f>
        <v>0</v>
      </c>
      <c r="C14" s="164"/>
      <c r="D14" s="165"/>
      <c r="E14" s="141"/>
      <c r="F14" s="166"/>
      <c r="G14" s="167">
        <f>SUM(G7:G13)</f>
        <v>0</v>
      </c>
      <c r="H14" s="168"/>
      <c r="I14" s="169">
        <f>SUM(I7:I13)</f>
        <v>0</v>
      </c>
      <c r="J14" s="1"/>
      <c r="K14" s="1"/>
      <c r="L14" s="1"/>
      <c r="M14" s="1"/>
      <c r="N14" s="4"/>
    </row>
    <row r="15" spans="1:15">
      <c r="A15" s="162"/>
      <c r="B15" s="434"/>
      <c r="C15" s="165"/>
      <c r="D15" s="436" t="s">
        <v>284</v>
      </c>
      <c r="E15" s="435"/>
      <c r="F15" s="434"/>
      <c r="G15" s="434">
        <f>G14*12</f>
        <v>0</v>
      </c>
      <c r="H15" s="168"/>
      <c r="I15" s="168">
        <f>I14*12</f>
        <v>0</v>
      </c>
      <c r="J15" s="1"/>
      <c r="K15" s="1"/>
      <c r="L15" s="1"/>
      <c r="M15" s="1"/>
      <c r="N15" s="4"/>
    </row>
    <row r="16" spans="1:15" ht="15.75" thickBot="1">
      <c r="A16" s="170"/>
      <c r="B16" s="171"/>
      <c r="C16" s="171"/>
      <c r="D16" s="171"/>
      <c r="E16" s="172"/>
      <c r="F16" s="173"/>
      <c r="G16" s="174"/>
      <c r="H16" s="174"/>
      <c r="I16" s="174"/>
      <c r="J16" s="174"/>
      <c r="K16" s="174"/>
      <c r="L16" s="174"/>
      <c r="M16" s="174"/>
      <c r="N16" s="175"/>
    </row>
    <row r="17" ht="15.75" thickTop="1"/>
  </sheetData>
  <sheetProtection algorithmName="SHA-512" hashValue="WR2J0l1W50ugZelkprL9bBOulZOa7Oe9W7Dyoy2GOPuZrg53GrArvfd2S2+Y3wpUDdBTVnqxUJCWfQsqcI2vVA==" saltValue="M9SHnMxXLv+NASx7+7qBSA==" spinCount="100000" sheet="1" objects="1" scenarios="1"/>
  <mergeCells count="11">
    <mergeCell ref="A1:N1"/>
    <mergeCell ref="A2:N2"/>
    <mergeCell ref="I3:I6"/>
    <mergeCell ref="A4:A6"/>
    <mergeCell ref="B4:B6"/>
    <mergeCell ref="C4:C6"/>
    <mergeCell ref="D4:D6"/>
    <mergeCell ref="E4:E6"/>
    <mergeCell ref="F4:F6"/>
    <mergeCell ref="G4:G6"/>
    <mergeCell ref="J4:N5"/>
  </mergeCells>
  <dataValidations count="4">
    <dataValidation type="whole" allowBlank="1" showInputMessage="1" showErrorMessage="1" error="Enter a figure between 1 and 12" sqref="D7:D13">
      <formula1>0</formula1>
      <formula2>12</formula2>
    </dataValidation>
    <dataValidation type="whole" allowBlank="1" showInputMessage="1" showErrorMessage="1" error="Enter the year with four digits" sqref="E7:E13">
      <formula1>1990</formula1>
      <formula2>2030</formula2>
    </dataValidation>
    <dataValidation allowBlank="1" showInputMessage="1" showErrorMessage="1" prompt="For proper calculation, make sure you have entered the years of the agricultural campaign on the &quot;Land Resources&quot; sheet._x000a_Enter the year with four digits." sqref="E4:E6"/>
    <dataValidation allowBlank="1" showErrorMessage="1" sqref="G4"/>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Q55"/>
  <sheetViews>
    <sheetView zoomScale="90" zoomScaleNormal="90" zoomScaleSheetLayoutView="80" workbookViewId="0">
      <pane xSplit="1" ySplit="7" topLeftCell="B8" activePane="bottomRight" state="frozen"/>
      <selection pane="topRight" activeCell="B1" sqref="B1"/>
      <selection pane="bottomLeft" activeCell="A8" sqref="A8"/>
      <selection pane="bottomRight" activeCell="C11" sqref="C11:N12"/>
    </sheetView>
  </sheetViews>
  <sheetFormatPr baseColWidth="10" defaultColWidth="11.42578125" defaultRowHeight="14.25"/>
  <cols>
    <col min="1" max="1" width="2.7109375" style="7" customWidth="1"/>
    <col min="2" max="2" width="40.85546875" style="7" customWidth="1"/>
    <col min="3" max="15" width="12.28515625" style="10" customWidth="1"/>
    <col min="16" max="16384" width="11.42578125" style="7"/>
  </cols>
  <sheetData>
    <row r="1" spans="1:17" ht="23.25" customHeight="1" thickBot="1">
      <c r="A1" s="660" t="s">
        <v>286</v>
      </c>
      <c r="B1" s="660"/>
      <c r="C1" s="660"/>
      <c r="D1" s="660"/>
      <c r="E1" s="660"/>
      <c r="F1" s="660"/>
      <c r="G1" s="660"/>
      <c r="H1" s="660"/>
      <c r="I1" s="660"/>
      <c r="J1" s="660"/>
      <c r="K1" s="660"/>
      <c r="L1" s="660"/>
      <c r="M1" s="660"/>
      <c r="N1" s="660"/>
      <c r="O1" s="660"/>
    </row>
    <row r="2" spans="1:17" s="112" customFormat="1" ht="24" customHeight="1" thickTop="1">
      <c r="B2" s="705" t="s">
        <v>217</v>
      </c>
      <c r="C2" s="706"/>
      <c r="D2" s="706"/>
      <c r="E2" s="706"/>
      <c r="F2" s="706"/>
      <c r="G2" s="706"/>
      <c r="H2" s="706"/>
      <c r="I2" s="706"/>
      <c r="J2" s="706"/>
      <c r="K2" s="706"/>
      <c r="L2" s="706"/>
      <c r="M2" s="706"/>
      <c r="N2" s="706"/>
      <c r="O2" s="707"/>
    </row>
    <row r="3" spans="1:17" s="112" customFormat="1" ht="15.75" customHeight="1">
      <c r="B3" s="773" t="s">
        <v>393</v>
      </c>
      <c r="C3" s="774"/>
      <c r="D3" s="774"/>
      <c r="E3" s="1"/>
      <c r="F3" s="1"/>
      <c r="G3" s="1"/>
      <c r="H3" s="1"/>
      <c r="I3" s="1"/>
      <c r="J3" s="1"/>
      <c r="K3" s="1"/>
      <c r="L3" s="1"/>
      <c r="M3" s="114"/>
      <c r="N3" s="114"/>
      <c r="O3" s="115"/>
    </row>
    <row r="4" spans="1:17" s="116" customFormat="1" ht="15">
      <c r="B4" s="773"/>
      <c r="C4" s="774"/>
      <c r="D4" s="774"/>
      <c r="E4" s="119"/>
      <c r="F4" s="119"/>
      <c r="G4" s="120"/>
      <c r="H4" s="121"/>
      <c r="I4" s="122"/>
      <c r="J4" s="2"/>
      <c r="K4" s="123"/>
      <c r="L4" s="124" t="s">
        <v>14</v>
      </c>
      <c r="M4" s="717">
        <f>'1 General Information'!C6</f>
        <v>0</v>
      </c>
      <c r="N4" s="725"/>
      <c r="O4" s="115"/>
    </row>
    <row r="5" spans="1:17" s="11" customFormat="1" ht="14.25" customHeight="1">
      <c r="B5" s="775"/>
      <c r="C5" s="776"/>
      <c r="D5" s="776"/>
      <c r="E5" s="126"/>
      <c r="F5" s="126"/>
      <c r="G5" s="126"/>
      <c r="H5" s="126"/>
      <c r="I5" s="126"/>
      <c r="J5" s="126"/>
      <c r="K5" s="126"/>
      <c r="L5" s="126"/>
      <c r="M5" s="126"/>
      <c r="N5" s="126"/>
      <c r="O5" s="127"/>
    </row>
    <row r="6" spans="1:17" ht="66" customHeight="1">
      <c r="B6" s="765" t="s">
        <v>107</v>
      </c>
      <c r="C6" s="129" t="s">
        <v>108</v>
      </c>
      <c r="D6" s="129" t="s">
        <v>109</v>
      </c>
      <c r="E6" s="129" t="s">
        <v>110</v>
      </c>
      <c r="F6" s="129" t="s">
        <v>111</v>
      </c>
      <c r="G6" s="129" t="s">
        <v>112</v>
      </c>
      <c r="H6" s="129" t="s">
        <v>113</v>
      </c>
      <c r="I6" s="129" t="s">
        <v>114</v>
      </c>
      <c r="J6" s="129" t="s">
        <v>115</v>
      </c>
      <c r="K6" s="129" t="s">
        <v>116</v>
      </c>
      <c r="L6" s="129" t="s">
        <v>117</v>
      </c>
      <c r="M6" s="129" t="s">
        <v>118</v>
      </c>
      <c r="N6" s="129" t="s">
        <v>119</v>
      </c>
      <c r="O6" s="438" t="s">
        <v>8</v>
      </c>
    </row>
    <row r="7" spans="1:17" ht="24.95" customHeight="1">
      <c r="B7" s="766"/>
      <c r="C7" s="570">
        <v>1</v>
      </c>
      <c r="D7" s="570">
        <v>2</v>
      </c>
      <c r="E7" s="570">
        <v>3</v>
      </c>
      <c r="F7" s="570">
        <v>4</v>
      </c>
      <c r="G7" s="570">
        <v>5</v>
      </c>
      <c r="H7" s="570">
        <v>6</v>
      </c>
      <c r="I7" s="570">
        <v>7</v>
      </c>
      <c r="J7" s="570">
        <v>8</v>
      </c>
      <c r="K7" s="570">
        <v>9</v>
      </c>
      <c r="L7" s="570">
        <v>10</v>
      </c>
      <c r="M7" s="570">
        <v>11</v>
      </c>
      <c r="N7" s="571">
        <v>12</v>
      </c>
      <c r="O7" s="439"/>
    </row>
    <row r="8" spans="1:17" ht="24.95" customHeight="1" thickBot="1">
      <c r="B8" s="579" t="s">
        <v>390</v>
      </c>
      <c r="C8" s="580"/>
      <c r="D8" s="580"/>
      <c r="E8" s="580"/>
      <c r="F8" s="580"/>
      <c r="G8" s="580"/>
      <c r="H8" s="580"/>
      <c r="I8" s="580"/>
      <c r="J8" s="580"/>
      <c r="K8" s="580"/>
      <c r="L8" s="580"/>
      <c r="M8" s="580"/>
      <c r="N8" s="580"/>
      <c r="O8" s="581"/>
    </row>
    <row r="9" spans="1:17" ht="24.95" customHeight="1" thickTop="1">
      <c r="B9" s="572" t="s">
        <v>247</v>
      </c>
      <c r="C9" s="133"/>
      <c r="D9" s="133"/>
      <c r="E9" s="133"/>
      <c r="F9" s="133"/>
      <c r="G9" s="133"/>
      <c r="H9" s="133"/>
      <c r="I9" s="133"/>
      <c r="J9" s="133"/>
      <c r="K9" s="133"/>
      <c r="L9" s="133"/>
      <c r="M9" s="133"/>
      <c r="N9" s="133"/>
      <c r="O9" s="440">
        <f>+SUM(D9:N9)</f>
        <v>0</v>
      </c>
      <c r="Q9" s="11"/>
    </row>
    <row r="10" spans="1:17" ht="24.95" customHeight="1">
      <c r="B10" s="437" t="s">
        <v>93</v>
      </c>
      <c r="C10" s="135"/>
      <c r="D10" s="135"/>
      <c r="E10" s="135"/>
      <c r="F10" s="135"/>
      <c r="G10" s="135"/>
      <c r="H10" s="135"/>
      <c r="I10" s="135"/>
      <c r="J10" s="135"/>
      <c r="K10" s="135"/>
      <c r="L10" s="135"/>
      <c r="M10" s="135"/>
      <c r="N10" s="136"/>
      <c r="O10" s="441">
        <f t="shared" ref="O10:O23" si="0">+SUM(C10:N10)</f>
        <v>0</v>
      </c>
    </row>
    <row r="11" spans="1:17" ht="24.95" customHeight="1">
      <c r="B11" s="437" t="s">
        <v>94</v>
      </c>
      <c r="C11" s="135"/>
      <c r="D11" s="597"/>
      <c r="E11" s="597"/>
      <c r="F11" s="597"/>
      <c r="G11" s="597"/>
      <c r="H11" s="597"/>
      <c r="I11" s="597"/>
      <c r="J11" s="597"/>
      <c r="K11" s="597"/>
      <c r="L11" s="597"/>
      <c r="M11" s="597"/>
      <c r="N11" s="597"/>
      <c r="O11" s="441">
        <f t="shared" si="0"/>
        <v>0</v>
      </c>
    </row>
    <row r="12" spans="1:17" ht="24.95" customHeight="1">
      <c r="B12" s="437" t="s">
        <v>120</v>
      </c>
      <c r="C12" s="135"/>
      <c r="D12" s="597"/>
      <c r="E12" s="597"/>
      <c r="F12" s="597"/>
      <c r="G12" s="597"/>
      <c r="H12" s="597"/>
      <c r="I12" s="597"/>
      <c r="J12" s="597"/>
      <c r="K12" s="597"/>
      <c r="L12" s="597"/>
      <c r="M12" s="597"/>
      <c r="N12" s="597"/>
      <c r="O12" s="441">
        <f t="shared" si="0"/>
        <v>0</v>
      </c>
    </row>
    <row r="13" spans="1:17" ht="24.95" customHeight="1">
      <c r="B13" s="437" t="s">
        <v>259</v>
      </c>
      <c r="C13" s="135"/>
      <c r="D13" s="135"/>
      <c r="E13" s="135"/>
      <c r="F13" s="135"/>
      <c r="G13" s="135"/>
      <c r="H13" s="135"/>
      <c r="I13" s="135"/>
      <c r="J13" s="135"/>
      <c r="K13" s="135"/>
      <c r="L13" s="135"/>
      <c r="M13" s="135"/>
      <c r="N13" s="136"/>
      <c r="O13" s="441">
        <f t="shared" si="0"/>
        <v>0</v>
      </c>
    </row>
    <row r="14" spans="1:17" ht="24.95" customHeight="1">
      <c r="B14" s="437" t="s">
        <v>258</v>
      </c>
      <c r="C14" s="419"/>
      <c r="D14" s="419"/>
      <c r="E14" s="419"/>
      <c r="F14" s="419"/>
      <c r="G14" s="419"/>
      <c r="H14" s="419"/>
      <c r="I14" s="419"/>
      <c r="J14" s="419"/>
      <c r="K14" s="419"/>
      <c r="L14" s="419"/>
      <c r="M14" s="419"/>
      <c r="N14" s="420"/>
      <c r="O14" s="441">
        <f>+SUM(C14:N14)</f>
        <v>0</v>
      </c>
    </row>
    <row r="15" spans="1:17" ht="24.95" customHeight="1" thickBot="1">
      <c r="B15" s="437" t="s">
        <v>222</v>
      </c>
      <c r="C15" s="137"/>
      <c r="D15" s="137"/>
      <c r="E15" s="137"/>
      <c r="F15" s="137"/>
      <c r="G15" s="137"/>
      <c r="H15" s="137"/>
      <c r="I15" s="137"/>
      <c r="J15" s="137"/>
      <c r="K15" s="137"/>
      <c r="L15" s="137"/>
      <c r="M15" s="137"/>
      <c r="N15" s="138"/>
      <c r="O15" s="442">
        <f t="shared" si="0"/>
        <v>0</v>
      </c>
    </row>
    <row r="16" spans="1:17" ht="24.95" customHeight="1">
      <c r="B16" s="564" t="s">
        <v>218</v>
      </c>
      <c r="C16" s="565">
        <f t="shared" ref="C16:O16" si="1">+SUM(C9:C15)</f>
        <v>0</v>
      </c>
      <c r="D16" s="565">
        <f>+SUM(D9:D15)</f>
        <v>0</v>
      </c>
      <c r="E16" s="565">
        <f t="shared" si="1"/>
        <v>0</v>
      </c>
      <c r="F16" s="565">
        <f t="shared" si="1"/>
        <v>0</v>
      </c>
      <c r="G16" s="565">
        <f t="shared" si="1"/>
        <v>0</v>
      </c>
      <c r="H16" s="565">
        <f t="shared" si="1"/>
        <v>0</v>
      </c>
      <c r="I16" s="565">
        <f t="shared" si="1"/>
        <v>0</v>
      </c>
      <c r="J16" s="565">
        <f t="shared" si="1"/>
        <v>0</v>
      </c>
      <c r="K16" s="565">
        <f t="shared" si="1"/>
        <v>0</v>
      </c>
      <c r="L16" s="565">
        <f t="shared" si="1"/>
        <v>0</v>
      </c>
      <c r="M16" s="565">
        <f t="shared" si="1"/>
        <v>0</v>
      </c>
      <c r="N16" s="565">
        <f t="shared" si="1"/>
        <v>0</v>
      </c>
      <c r="O16" s="566">
        <f t="shared" si="1"/>
        <v>0</v>
      </c>
    </row>
    <row r="17" spans="2:15" ht="27" customHeight="1">
      <c r="B17" s="567"/>
      <c r="C17" s="568"/>
      <c r="D17" s="568"/>
      <c r="E17" s="568"/>
      <c r="F17" s="568"/>
      <c r="G17" s="568"/>
      <c r="H17" s="568"/>
      <c r="I17" s="568"/>
      <c r="J17" s="568"/>
      <c r="K17" s="568"/>
      <c r="L17" s="568"/>
      <c r="M17" s="568"/>
      <c r="N17" s="568"/>
      <c r="O17" s="569"/>
    </row>
    <row r="18" spans="2:15" ht="24.95" customHeight="1" thickBot="1">
      <c r="B18" s="767" t="s">
        <v>391</v>
      </c>
      <c r="C18" s="768"/>
      <c r="D18" s="768"/>
      <c r="E18" s="768"/>
      <c r="F18" s="768"/>
      <c r="G18" s="768"/>
      <c r="H18" s="768"/>
      <c r="I18" s="768"/>
      <c r="J18" s="768"/>
      <c r="K18" s="768"/>
      <c r="L18" s="768"/>
      <c r="M18" s="768"/>
      <c r="N18" s="768"/>
      <c r="O18" s="769"/>
    </row>
    <row r="19" spans="2:15" ht="24.95" customHeight="1" thickTop="1">
      <c r="B19" s="572" t="s">
        <v>225</v>
      </c>
      <c r="C19" s="133"/>
      <c r="D19" s="133"/>
      <c r="E19" s="133"/>
      <c r="F19" s="133"/>
      <c r="G19" s="133"/>
      <c r="H19" s="133"/>
      <c r="I19" s="133"/>
      <c r="J19" s="133"/>
      <c r="K19" s="133"/>
      <c r="L19" s="133"/>
      <c r="M19" s="133"/>
      <c r="N19" s="133"/>
      <c r="O19" s="440">
        <f t="shared" si="0"/>
        <v>0</v>
      </c>
    </row>
    <row r="20" spans="2:15" ht="24.95" customHeight="1">
      <c r="B20" s="437" t="s">
        <v>219</v>
      </c>
      <c r="C20" s="135"/>
      <c r="D20" s="135"/>
      <c r="E20" s="135"/>
      <c r="F20" s="135"/>
      <c r="G20" s="135"/>
      <c r="H20" s="135"/>
      <c r="I20" s="135"/>
      <c r="J20" s="135"/>
      <c r="K20" s="135"/>
      <c r="L20" s="135"/>
      <c r="M20" s="135"/>
      <c r="N20" s="135"/>
      <c r="O20" s="441">
        <f t="shared" si="0"/>
        <v>0</v>
      </c>
    </row>
    <row r="21" spans="2:15" ht="24.95" customHeight="1">
      <c r="B21" s="437" t="s">
        <v>220</v>
      </c>
      <c r="C21" s="135"/>
      <c r="D21" s="135"/>
      <c r="E21" s="135"/>
      <c r="F21" s="135"/>
      <c r="G21" s="135"/>
      <c r="H21" s="135"/>
      <c r="I21" s="135"/>
      <c r="J21" s="135"/>
      <c r="K21" s="135"/>
      <c r="L21" s="135"/>
      <c r="M21" s="135"/>
      <c r="N21" s="135"/>
      <c r="O21" s="441">
        <f t="shared" si="0"/>
        <v>0</v>
      </c>
    </row>
    <row r="22" spans="2:15" ht="24.95" customHeight="1">
      <c r="B22" s="437" t="s">
        <v>221</v>
      </c>
      <c r="C22" s="135"/>
      <c r="D22" s="135"/>
      <c r="E22" s="135"/>
      <c r="F22" s="135"/>
      <c r="G22" s="135"/>
      <c r="H22" s="135"/>
      <c r="I22" s="135"/>
      <c r="J22" s="135"/>
      <c r="K22" s="135"/>
      <c r="L22" s="135"/>
      <c r="M22" s="135"/>
      <c r="N22" s="135"/>
      <c r="O22" s="441">
        <f t="shared" si="0"/>
        <v>0</v>
      </c>
    </row>
    <row r="23" spans="2:15" ht="24.95" customHeight="1">
      <c r="B23" s="437" t="s">
        <v>232</v>
      </c>
      <c r="C23" s="135"/>
      <c r="D23" s="135"/>
      <c r="E23" s="135"/>
      <c r="F23" s="135"/>
      <c r="G23" s="135"/>
      <c r="H23" s="135"/>
      <c r="I23" s="135"/>
      <c r="J23" s="135"/>
      <c r="K23" s="135"/>
      <c r="L23" s="135"/>
      <c r="M23" s="135"/>
      <c r="N23" s="135"/>
      <c r="O23" s="441">
        <f t="shared" si="0"/>
        <v>0</v>
      </c>
    </row>
    <row r="24" spans="2:15" ht="24.95" customHeight="1" thickBot="1">
      <c r="B24" s="576" t="s">
        <v>106</v>
      </c>
      <c r="C24" s="135"/>
      <c r="D24" s="135"/>
      <c r="E24" s="135"/>
      <c r="F24" s="135"/>
      <c r="G24" s="135"/>
      <c r="H24" s="135"/>
      <c r="I24" s="135"/>
      <c r="J24" s="135"/>
      <c r="K24" s="135"/>
      <c r="L24" s="135"/>
      <c r="M24" s="135"/>
      <c r="N24" s="135"/>
      <c r="O24" s="444">
        <f>+SUM(C24:N24)</f>
        <v>0</v>
      </c>
    </row>
    <row r="25" spans="2:15" s="9" customFormat="1" ht="24.95" customHeight="1">
      <c r="B25" s="563" t="s">
        <v>385</v>
      </c>
      <c r="C25" s="565">
        <f t="shared" ref="C25:O25" si="2">+SUM(C19:C24)</f>
        <v>0</v>
      </c>
      <c r="D25" s="565">
        <f t="shared" si="2"/>
        <v>0</v>
      </c>
      <c r="E25" s="565">
        <f t="shared" si="2"/>
        <v>0</v>
      </c>
      <c r="F25" s="565">
        <f t="shared" si="2"/>
        <v>0</v>
      </c>
      <c r="G25" s="565">
        <f t="shared" si="2"/>
        <v>0</v>
      </c>
      <c r="H25" s="565">
        <f t="shared" si="2"/>
        <v>0</v>
      </c>
      <c r="I25" s="565">
        <f t="shared" si="2"/>
        <v>0</v>
      </c>
      <c r="J25" s="565">
        <f t="shared" si="2"/>
        <v>0</v>
      </c>
      <c r="K25" s="565">
        <f t="shared" si="2"/>
        <v>0</v>
      </c>
      <c r="L25" s="565">
        <f t="shared" si="2"/>
        <v>0</v>
      </c>
      <c r="M25" s="565">
        <f t="shared" si="2"/>
        <v>0</v>
      </c>
      <c r="N25" s="565">
        <f t="shared" si="2"/>
        <v>0</v>
      </c>
      <c r="O25" s="566">
        <f t="shared" si="2"/>
        <v>0</v>
      </c>
    </row>
    <row r="26" spans="2:15" ht="32.25" customHeight="1">
      <c r="B26" s="573"/>
      <c r="C26" s="574"/>
      <c r="D26" s="574"/>
      <c r="E26" s="574"/>
      <c r="F26" s="574"/>
      <c r="G26" s="574"/>
      <c r="H26" s="574"/>
      <c r="I26" s="574"/>
      <c r="J26" s="574"/>
      <c r="K26" s="574"/>
      <c r="L26" s="574"/>
      <c r="M26" s="574"/>
      <c r="N26" s="574"/>
      <c r="O26" s="575"/>
    </row>
    <row r="27" spans="2:15" ht="26.25" customHeight="1" thickBot="1">
      <c r="B27" s="767" t="s">
        <v>401</v>
      </c>
      <c r="C27" s="768"/>
      <c r="D27" s="768"/>
      <c r="E27" s="768"/>
      <c r="F27" s="768"/>
      <c r="G27" s="768"/>
      <c r="H27" s="768"/>
      <c r="I27" s="768"/>
      <c r="J27" s="768"/>
      <c r="K27" s="768"/>
      <c r="L27" s="768"/>
      <c r="M27" s="768"/>
      <c r="N27" s="768"/>
      <c r="O27" s="769"/>
    </row>
    <row r="28" spans="2:15" ht="27" customHeight="1" thickTop="1" thickBot="1">
      <c r="B28" s="770" t="s">
        <v>256</v>
      </c>
      <c r="C28" s="771"/>
      <c r="D28" s="771"/>
      <c r="E28" s="771"/>
      <c r="F28" s="771"/>
      <c r="G28" s="771"/>
      <c r="H28" s="771"/>
      <c r="I28" s="771"/>
      <c r="J28" s="771"/>
      <c r="K28" s="771"/>
      <c r="L28" s="771"/>
      <c r="M28" s="771"/>
      <c r="N28" s="772"/>
      <c r="O28" s="582">
        <f>+SUM(O29:O36)</f>
        <v>0</v>
      </c>
    </row>
    <row r="29" spans="2:15" ht="27" customHeight="1" thickTop="1">
      <c r="B29" s="762" t="s">
        <v>51</v>
      </c>
      <c r="C29" s="763"/>
      <c r="D29" s="763"/>
      <c r="E29" s="763"/>
      <c r="F29" s="763"/>
      <c r="G29" s="763"/>
      <c r="H29" s="763"/>
      <c r="I29" s="763"/>
      <c r="J29" s="763"/>
      <c r="K29" s="763"/>
      <c r="L29" s="763"/>
      <c r="M29" s="763"/>
      <c r="N29" s="764"/>
      <c r="O29" s="440">
        <f>'3 Seasonal Crops'!G24</f>
        <v>0</v>
      </c>
    </row>
    <row r="30" spans="2:15" ht="27" customHeight="1">
      <c r="B30" s="759" t="s">
        <v>387</v>
      </c>
      <c r="C30" s="760"/>
      <c r="D30" s="760"/>
      <c r="E30" s="760"/>
      <c r="F30" s="760"/>
      <c r="G30" s="760"/>
      <c r="H30" s="760"/>
      <c r="I30" s="760"/>
      <c r="J30" s="760"/>
      <c r="K30" s="760"/>
      <c r="L30" s="760"/>
      <c r="M30" s="760"/>
      <c r="N30" s="761"/>
      <c r="O30" s="441">
        <f>'3 Seasonal Crops'!G30</f>
        <v>0</v>
      </c>
    </row>
    <row r="31" spans="2:15" ht="27" customHeight="1">
      <c r="B31" s="759" t="s">
        <v>72</v>
      </c>
      <c r="C31" s="760"/>
      <c r="D31" s="760"/>
      <c r="E31" s="760"/>
      <c r="F31" s="760"/>
      <c r="G31" s="760"/>
      <c r="H31" s="760"/>
      <c r="I31" s="760"/>
      <c r="J31" s="760"/>
      <c r="K31" s="760"/>
      <c r="L31" s="760"/>
      <c r="M31" s="760"/>
      <c r="N31" s="761"/>
      <c r="O31" s="441">
        <f>'3 Seasonal Crops'!G36</f>
        <v>0</v>
      </c>
    </row>
    <row r="32" spans="2:15" ht="27" customHeight="1">
      <c r="B32" s="759" t="s">
        <v>100</v>
      </c>
      <c r="C32" s="760"/>
      <c r="D32" s="760"/>
      <c r="E32" s="760"/>
      <c r="F32" s="760"/>
      <c r="G32" s="760"/>
      <c r="H32" s="760"/>
      <c r="I32" s="760"/>
      <c r="J32" s="760"/>
      <c r="K32" s="760"/>
      <c r="L32" s="760"/>
      <c r="M32" s="760"/>
      <c r="N32" s="761"/>
      <c r="O32" s="441">
        <f>'3 Seasonal Crops'!G44</f>
        <v>0</v>
      </c>
    </row>
    <row r="33" spans="2:15" ht="27" customHeight="1">
      <c r="B33" s="759" t="s">
        <v>388</v>
      </c>
      <c r="C33" s="760"/>
      <c r="D33" s="760"/>
      <c r="E33" s="760"/>
      <c r="F33" s="760"/>
      <c r="G33" s="760"/>
      <c r="H33" s="760"/>
      <c r="I33" s="760"/>
      <c r="J33" s="760"/>
      <c r="K33" s="760"/>
      <c r="L33" s="760"/>
      <c r="M33" s="760"/>
      <c r="N33" s="761"/>
      <c r="O33" s="441">
        <f>'3 Seasonal Crops'!G51</f>
        <v>0</v>
      </c>
    </row>
    <row r="34" spans="2:15" ht="27" customHeight="1">
      <c r="B34" s="759" t="s">
        <v>158</v>
      </c>
      <c r="C34" s="760"/>
      <c r="D34" s="760"/>
      <c r="E34" s="760"/>
      <c r="F34" s="760"/>
      <c r="G34" s="760"/>
      <c r="H34" s="760"/>
      <c r="I34" s="760"/>
      <c r="J34" s="760"/>
      <c r="K34" s="760"/>
      <c r="L34" s="760"/>
      <c r="M34" s="760"/>
      <c r="N34" s="761"/>
      <c r="O34" s="441">
        <f>'3 Seasonal Crops'!G58</f>
        <v>0</v>
      </c>
    </row>
    <row r="35" spans="2:15" ht="27" customHeight="1">
      <c r="B35" s="759" t="s">
        <v>63</v>
      </c>
      <c r="C35" s="760"/>
      <c r="D35" s="760"/>
      <c r="E35" s="760"/>
      <c r="F35" s="760"/>
      <c r="G35" s="760"/>
      <c r="H35" s="760"/>
      <c r="I35" s="760"/>
      <c r="J35" s="760"/>
      <c r="K35" s="760"/>
      <c r="L35" s="760"/>
      <c r="M35" s="760"/>
      <c r="N35" s="761"/>
      <c r="O35" s="441">
        <f>'3 Seasonal Crops'!G62</f>
        <v>0</v>
      </c>
    </row>
    <row r="36" spans="2:15" ht="27" customHeight="1">
      <c r="B36" s="747" t="s">
        <v>64</v>
      </c>
      <c r="C36" s="748"/>
      <c r="D36" s="748"/>
      <c r="E36" s="748"/>
      <c r="F36" s="748"/>
      <c r="G36" s="748"/>
      <c r="H36" s="748"/>
      <c r="I36" s="748"/>
      <c r="J36" s="748"/>
      <c r="K36" s="748"/>
      <c r="L36" s="748"/>
      <c r="M36" s="748"/>
      <c r="N36" s="749"/>
      <c r="O36" s="577">
        <f>'3 Seasonal Crops'!G69</f>
        <v>0</v>
      </c>
    </row>
    <row r="37" spans="2:15" ht="27" customHeight="1" thickBot="1">
      <c r="B37" s="750" t="s">
        <v>389</v>
      </c>
      <c r="C37" s="751"/>
      <c r="D37" s="751"/>
      <c r="E37" s="751"/>
      <c r="F37" s="751"/>
      <c r="G37" s="751"/>
      <c r="H37" s="751"/>
      <c r="I37" s="751"/>
      <c r="J37" s="751"/>
      <c r="K37" s="751"/>
      <c r="L37" s="751"/>
      <c r="M37" s="751"/>
      <c r="N37" s="752"/>
      <c r="O37" s="578">
        <f>+SUM(O38:O45)</f>
        <v>0</v>
      </c>
    </row>
    <row r="38" spans="2:15" ht="27" customHeight="1" thickTop="1">
      <c r="B38" s="762" t="s">
        <v>137</v>
      </c>
      <c r="C38" s="763"/>
      <c r="D38" s="763"/>
      <c r="E38" s="763"/>
      <c r="F38" s="763"/>
      <c r="G38" s="763"/>
      <c r="H38" s="763"/>
      <c r="I38" s="763"/>
      <c r="J38" s="763"/>
      <c r="K38" s="763"/>
      <c r="L38" s="763"/>
      <c r="M38" s="763"/>
      <c r="N38" s="764"/>
      <c r="O38" s="440">
        <f>'4 Perennial Crops'!G26</f>
        <v>0</v>
      </c>
    </row>
    <row r="39" spans="2:15" ht="27" customHeight="1">
      <c r="B39" s="759" t="s">
        <v>387</v>
      </c>
      <c r="C39" s="760"/>
      <c r="D39" s="760"/>
      <c r="E39" s="760"/>
      <c r="F39" s="760"/>
      <c r="G39" s="760"/>
      <c r="H39" s="760"/>
      <c r="I39" s="760"/>
      <c r="J39" s="760"/>
      <c r="K39" s="760"/>
      <c r="L39" s="760"/>
      <c r="M39" s="760"/>
      <c r="N39" s="761"/>
      <c r="O39" s="441">
        <f>'4 Perennial Crops'!G32</f>
        <v>0</v>
      </c>
    </row>
    <row r="40" spans="2:15" ht="27" customHeight="1">
      <c r="B40" s="759" t="s">
        <v>72</v>
      </c>
      <c r="C40" s="760"/>
      <c r="D40" s="760"/>
      <c r="E40" s="760"/>
      <c r="F40" s="760"/>
      <c r="G40" s="760"/>
      <c r="H40" s="760"/>
      <c r="I40" s="760"/>
      <c r="J40" s="760"/>
      <c r="K40" s="760"/>
      <c r="L40" s="760"/>
      <c r="M40" s="760"/>
      <c r="N40" s="761"/>
      <c r="O40" s="441">
        <f>'4 Perennial Crops'!G38</f>
        <v>0</v>
      </c>
    </row>
    <row r="41" spans="2:15" ht="27" customHeight="1">
      <c r="B41" s="759" t="s">
        <v>100</v>
      </c>
      <c r="C41" s="760"/>
      <c r="D41" s="760"/>
      <c r="E41" s="760"/>
      <c r="F41" s="760"/>
      <c r="G41" s="760"/>
      <c r="H41" s="760"/>
      <c r="I41" s="760"/>
      <c r="J41" s="760"/>
      <c r="K41" s="760"/>
      <c r="L41" s="760"/>
      <c r="M41" s="760"/>
      <c r="N41" s="761"/>
      <c r="O41" s="441">
        <f>'4 Perennial Crops'!G46</f>
        <v>0</v>
      </c>
    </row>
    <row r="42" spans="2:15" ht="27" customHeight="1">
      <c r="B42" s="759" t="s">
        <v>388</v>
      </c>
      <c r="C42" s="760"/>
      <c r="D42" s="760"/>
      <c r="E42" s="760"/>
      <c r="F42" s="760"/>
      <c r="G42" s="760"/>
      <c r="H42" s="760"/>
      <c r="I42" s="760"/>
      <c r="J42" s="760"/>
      <c r="K42" s="760"/>
      <c r="L42" s="760"/>
      <c r="M42" s="760"/>
      <c r="N42" s="761"/>
      <c r="O42" s="441">
        <f>'4 Perennial Crops'!G53</f>
        <v>0</v>
      </c>
    </row>
    <row r="43" spans="2:15" ht="27" customHeight="1">
      <c r="B43" s="759" t="s">
        <v>158</v>
      </c>
      <c r="C43" s="760"/>
      <c r="D43" s="760"/>
      <c r="E43" s="760"/>
      <c r="F43" s="760"/>
      <c r="G43" s="760"/>
      <c r="H43" s="760"/>
      <c r="I43" s="760"/>
      <c r="J43" s="760"/>
      <c r="K43" s="760"/>
      <c r="L43" s="760"/>
      <c r="M43" s="760"/>
      <c r="N43" s="761"/>
      <c r="O43" s="441">
        <f>'4 Perennial Crops'!G60</f>
        <v>0</v>
      </c>
    </row>
    <row r="44" spans="2:15" ht="27" customHeight="1">
      <c r="B44" s="759" t="s">
        <v>63</v>
      </c>
      <c r="C44" s="760"/>
      <c r="D44" s="760"/>
      <c r="E44" s="760"/>
      <c r="F44" s="760"/>
      <c r="G44" s="760"/>
      <c r="H44" s="760"/>
      <c r="I44" s="760"/>
      <c r="J44" s="760"/>
      <c r="K44" s="760"/>
      <c r="L44" s="760"/>
      <c r="M44" s="760"/>
      <c r="N44" s="761"/>
      <c r="O44" s="441">
        <f>'4 Perennial Crops'!G64</f>
        <v>0</v>
      </c>
    </row>
    <row r="45" spans="2:15" ht="27" customHeight="1">
      <c r="B45" s="747" t="s">
        <v>64</v>
      </c>
      <c r="C45" s="748"/>
      <c r="D45" s="748"/>
      <c r="E45" s="748"/>
      <c r="F45" s="748"/>
      <c r="G45" s="748"/>
      <c r="H45" s="748"/>
      <c r="I45" s="748"/>
      <c r="J45" s="748"/>
      <c r="K45" s="748"/>
      <c r="L45" s="748"/>
      <c r="M45" s="748"/>
      <c r="N45" s="749"/>
      <c r="O45" s="577">
        <f>'4 Perennial Crops'!G71</f>
        <v>0</v>
      </c>
    </row>
    <row r="46" spans="2:15" ht="27" customHeight="1" thickBot="1">
      <c r="B46" s="753" t="s">
        <v>159</v>
      </c>
      <c r="C46" s="754"/>
      <c r="D46" s="754"/>
      <c r="E46" s="754"/>
      <c r="F46" s="754"/>
      <c r="G46" s="754"/>
      <c r="H46" s="754"/>
      <c r="I46" s="754"/>
      <c r="J46" s="754"/>
      <c r="K46" s="754"/>
      <c r="L46" s="754"/>
      <c r="M46" s="754"/>
      <c r="N46" s="755"/>
      <c r="O46" s="578">
        <f>+SUM(O47:O53)</f>
        <v>0</v>
      </c>
    </row>
    <row r="47" spans="2:15" ht="27" customHeight="1" thickTop="1">
      <c r="B47" s="756" t="s">
        <v>392</v>
      </c>
      <c r="C47" s="757"/>
      <c r="D47" s="757"/>
      <c r="E47" s="757"/>
      <c r="F47" s="757"/>
      <c r="G47" s="757"/>
      <c r="H47" s="757"/>
      <c r="I47" s="757"/>
      <c r="J47" s="757"/>
      <c r="K47" s="757"/>
      <c r="L47" s="757"/>
      <c r="M47" s="757"/>
      <c r="N47" s="758"/>
      <c r="O47" s="440">
        <f>'5 Livestock'!G39</f>
        <v>0</v>
      </c>
    </row>
    <row r="48" spans="2:15" ht="27" customHeight="1">
      <c r="B48" s="741" t="s">
        <v>99</v>
      </c>
      <c r="C48" s="742"/>
      <c r="D48" s="742"/>
      <c r="E48" s="742"/>
      <c r="F48" s="742"/>
      <c r="G48" s="742"/>
      <c r="H48" s="742"/>
      <c r="I48" s="742"/>
      <c r="J48" s="742"/>
      <c r="K48" s="742"/>
      <c r="L48" s="742"/>
      <c r="M48" s="742"/>
      <c r="N48" s="743"/>
      <c r="O48" s="441">
        <f>'5 Livestock'!G45</f>
        <v>0</v>
      </c>
    </row>
    <row r="49" spans="2:15" ht="27" customHeight="1">
      <c r="B49" s="741" t="s">
        <v>100</v>
      </c>
      <c r="C49" s="742"/>
      <c r="D49" s="742"/>
      <c r="E49" s="742"/>
      <c r="F49" s="742"/>
      <c r="G49" s="742"/>
      <c r="H49" s="742"/>
      <c r="I49" s="742"/>
      <c r="J49" s="742"/>
      <c r="K49" s="742"/>
      <c r="L49" s="742"/>
      <c r="M49" s="742"/>
      <c r="N49" s="743"/>
      <c r="O49" s="441">
        <f>'5 Livestock'!G53</f>
        <v>0</v>
      </c>
    </row>
    <row r="50" spans="2:15" ht="27" customHeight="1">
      <c r="B50" s="741" t="s">
        <v>388</v>
      </c>
      <c r="C50" s="742"/>
      <c r="D50" s="742"/>
      <c r="E50" s="742"/>
      <c r="F50" s="742"/>
      <c r="G50" s="742"/>
      <c r="H50" s="742"/>
      <c r="I50" s="742"/>
      <c r="J50" s="742"/>
      <c r="K50" s="742"/>
      <c r="L50" s="742"/>
      <c r="M50" s="742"/>
      <c r="N50" s="743"/>
      <c r="O50" s="441">
        <f>'5 Livestock'!G60</f>
        <v>0</v>
      </c>
    </row>
    <row r="51" spans="2:15" ht="27" customHeight="1">
      <c r="B51" s="741" t="s">
        <v>158</v>
      </c>
      <c r="C51" s="742"/>
      <c r="D51" s="742"/>
      <c r="E51" s="742"/>
      <c r="F51" s="742"/>
      <c r="G51" s="742"/>
      <c r="H51" s="742"/>
      <c r="I51" s="742"/>
      <c r="J51" s="742"/>
      <c r="K51" s="742"/>
      <c r="L51" s="742"/>
      <c r="M51" s="742"/>
      <c r="N51" s="743"/>
      <c r="O51" s="441">
        <f>'5 Livestock'!G67</f>
        <v>0</v>
      </c>
    </row>
    <row r="52" spans="2:15" ht="27" customHeight="1">
      <c r="B52" s="741" t="s">
        <v>160</v>
      </c>
      <c r="C52" s="742"/>
      <c r="D52" s="742"/>
      <c r="E52" s="742"/>
      <c r="F52" s="742"/>
      <c r="G52" s="742"/>
      <c r="H52" s="742"/>
      <c r="I52" s="742"/>
      <c r="J52" s="742"/>
      <c r="K52" s="742"/>
      <c r="L52" s="742"/>
      <c r="M52" s="742"/>
      <c r="N52" s="743"/>
      <c r="O52" s="441">
        <f>'5 Livestock'!G71</f>
        <v>0</v>
      </c>
    </row>
    <row r="53" spans="2:15" ht="27" customHeight="1" thickBot="1">
      <c r="B53" s="744" t="s">
        <v>97</v>
      </c>
      <c r="C53" s="745"/>
      <c r="D53" s="745"/>
      <c r="E53" s="745"/>
      <c r="F53" s="745"/>
      <c r="G53" s="745"/>
      <c r="H53" s="745"/>
      <c r="I53" s="745"/>
      <c r="J53" s="745"/>
      <c r="K53" s="745"/>
      <c r="L53" s="745"/>
      <c r="M53" s="745"/>
      <c r="N53" s="746"/>
      <c r="O53" s="442">
        <f>'5 Livestock'!G80</f>
        <v>0</v>
      </c>
    </row>
    <row r="54" spans="2:15" ht="28.5" customHeight="1" thickBot="1">
      <c r="B54" s="738" t="s">
        <v>386</v>
      </c>
      <c r="C54" s="739"/>
      <c r="D54" s="739"/>
      <c r="E54" s="739"/>
      <c r="F54" s="739"/>
      <c r="G54" s="739"/>
      <c r="H54" s="739"/>
      <c r="I54" s="739"/>
      <c r="J54" s="739"/>
      <c r="K54" s="739"/>
      <c r="L54" s="739"/>
      <c r="M54" s="739"/>
      <c r="N54" s="740"/>
      <c r="O54" s="582">
        <f>+SUM(O28,O46,O37)</f>
        <v>0</v>
      </c>
    </row>
    <row r="55" spans="2:15" ht="15" thickTop="1"/>
  </sheetData>
  <sheetProtection algorithmName="SHA-512" hashValue="Ak4EOVMLI0JKK1yKWHuuyC7Q7zyLcPYLdxxmviUYMt9pCGTbajVW7DBZa7MdLv79XOeqCg8GDn8eCIUZ3pdzVg==" saltValue="upFnXYIpsbMlxhz0Qn74JA==" spinCount="100000" sheet="1" selectLockedCells="1"/>
  <mergeCells count="34">
    <mergeCell ref="B6:B7"/>
    <mergeCell ref="B27:O27"/>
    <mergeCell ref="B18:O18"/>
    <mergeCell ref="B28:N28"/>
    <mergeCell ref="A1:O1"/>
    <mergeCell ref="M4:N4"/>
    <mergeCell ref="B2:O2"/>
    <mergeCell ref="B3:D5"/>
    <mergeCell ref="B29:N29"/>
    <mergeCell ref="B30:N30"/>
    <mergeCell ref="B31:N31"/>
    <mergeCell ref="B32:N32"/>
    <mergeCell ref="B33:N33"/>
    <mergeCell ref="B34:N34"/>
    <mergeCell ref="B35:N35"/>
    <mergeCell ref="B36:N36"/>
    <mergeCell ref="B38:N38"/>
    <mergeCell ref="B39:N39"/>
    <mergeCell ref="B45:N45"/>
    <mergeCell ref="B37:N37"/>
    <mergeCell ref="B46:N46"/>
    <mergeCell ref="B47:N47"/>
    <mergeCell ref="B48:N48"/>
    <mergeCell ref="B40:N40"/>
    <mergeCell ref="B41:N41"/>
    <mergeCell ref="B42:N42"/>
    <mergeCell ref="B43:N43"/>
    <mergeCell ref="B44:N44"/>
    <mergeCell ref="B54:N54"/>
    <mergeCell ref="B49:N49"/>
    <mergeCell ref="B50:N50"/>
    <mergeCell ref="B51:N51"/>
    <mergeCell ref="B52:N52"/>
    <mergeCell ref="B53:N53"/>
  </mergeCells>
  <pageMargins left="0.43307086614173229" right="0.43307086614173229" top="0.78740157480314965" bottom="0.78740157480314965" header="0.31496062992125984" footer="0.31496062992125984"/>
  <pageSetup paperSize="9" scale="53" orientation="landscape" r:id="rId1"/>
  <headerFooter>
    <oddHeader>&amp;L&amp;"-,Fett"&amp;12Farm Analysis Tool&amp;C&amp;"-,Fett"&amp;12Section: Fixed Costs and Charges&amp;R&amp;G</oddHeader>
    <oddFooter>&amp;L&amp;"-,Kursiv"Version 2015 V2.2&amp;RPage 37</oddFooter>
  </headerFooter>
  <ignoredErrors>
    <ignoredError sqref="C16:N16 C25:N25" formulaRange="1"/>
    <ignoredError sqref="O9:O14 O24 O15:O16 O19:O23" unlockedFormula="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00B050"/>
  </sheetPr>
  <dimension ref="A1:N66"/>
  <sheetViews>
    <sheetView view="pageBreakPreview" topLeftCell="B1" zoomScaleNormal="100" zoomScaleSheetLayoutView="100" workbookViewId="0">
      <selection activeCell="E29" sqref="E29"/>
    </sheetView>
  </sheetViews>
  <sheetFormatPr baseColWidth="10" defaultColWidth="11.5703125" defaultRowHeight="14.25"/>
  <cols>
    <col min="1" max="1" width="3.7109375" style="303" customWidth="1"/>
    <col min="2" max="2" width="2.7109375" style="303" customWidth="1"/>
    <col min="3" max="3" width="5.42578125" style="303" customWidth="1"/>
    <col min="4" max="4" width="49" style="303" customWidth="1"/>
    <col min="5" max="5" width="14.85546875" style="307" customWidth="1"/>
    <col min="6" max="6" width="10.140625" style="303" customWidth="1"/>
    <col min="7" max="7" width="14.5703125" style="303" bestFit="1" customWidth="1"/>
    <col min="8" max="8" width="11.5703125" style="303"/>
    <col min="9" max="9" width="2.7109375" style="303" customWidth="1"/>
    <col min="10" max="10" width="4.85546875" style="303" hidden="1" customWidth="1"/>
    <col min="11" max="16384" width="11.5703125" style="303"/>
  </cols>
  <sheetData>
    <row r="1" spans="1:14" ht="15.75" thickBot="1">
      <c r="A1" s="660" t="s">
        <v>286</v>
      </c>
      <c r="B1" s="660"/>
      <c r="C1" s="660"/>
      <c r="D1" s="660"/>
      <c r="E1" s="660"/>
      <c r="F1" s="660"/>
      <c r="G1" s="660"/>
      <c r="H1" s="660"/>
      <c r="I1" s="660"/>
      <c r="J1" s="8"/>
      <c r="K1" s="8"/>
      <c r="L1" s="8"/>
      <c r="M1" s="8"/>
      <c r="N1" s="8"/>
    </row>
    <row r="2" spans="1:14" ht="24" customHeight="1">
      <c r="B2" s="778" t="s">
        <v>226</v>
      </c>
      <c r="C2" s="779"/>
      <c r="D2" s="779"/>
      <c r="E2" s="779"/>
      <c r="F2" s="779"/>
      <c r="G2" s="779"/>
      <c r="H2" s="779"/>
      <c r="I2" s="780"/>
      <c r="J2" s="6"/>
    </row>
    <row r="3" spans="1:14" ht="15">
      <c r="B3" s="389"/>
      <c r="C3" s="180"/>
      <c r="D3" s="180"/>
      <c r="E3" s="308"/>
      <c r="F3" s="309"/>
      <c r="G3" s="310"/>
      <c r="H3" s="114"/>
      <c r="I3" s="390"/>
      <c r="J3" s="312"/>
    </row>
    <row r="4" spans="1:14" ht="15">
      <c r="B4" s="391"/>
      <c r="C4" s="118"/>
      <c r="D4" s="1"/>
      <c r="E4" s="1"/>
      <c r="F4" s="90" t="s">
        <v>14</v>
      </c>
      <c r="G4" s="717">
        <f>'1 General Information'!C6</f>
        <v>0</v>
      </c>
      <c r="H4" s="725"/>
      <c r="I4" s="392"/>
      <c r="J4" s="312"/>
    </row>
    <row r="5" spans="1:14" ht="15">
      <c r="B5" s="391"/>
      <c r="C5" s="118"/>
      <c r="D5" s="1"/>
      <c r="E5" s="1"/>
      <c r="F5" s="120"/>
      <c r="G5" s="313"/>
      <c r="H5" s="509"/>
      <c r="I5" s="393"/>
      <c r="J5" s="312"/>
    </row>
    <row r="6" spans="1:14" ht="15">
      <c r="B6" s="394"/>
      <c r="C6" s="314" t="s">
        <v>90</v>
      </c>
      <c r="D6" s="315" t="s">
        <v>95</v>
      </c>
      <c r="E6" s="316">
        <f>Calculation!D9</f>
        <v>0</v>
      </c>
      <c r="F6" s="317">
        <f>'1 General Information'!$D$14</f>
        <v>0</v>
      </c>
      <c r="G6" s="318" t="s">
        <v>90</v>
      </c>
      <c r="H6" s="319">
        <f>IF($E$16=0,0,(+E6/$E$16)*(1-$E$14))</f>
        <v>0</v>
      </c>
      <c r="I6" s="395"/>
    </row>
    <row r="7" spans="1:14" ht="15">
      <c r="B7" s="394"/>
      <c r="C7" s="314" t="s">
        <v>90</v>
      </c>
      <c r="D7" s="315" t="s">
        <v>165</v>
      </c>
      <c r="E7" s="316">
        <f>Calculation!E9</f>
        <v>0</v>
      </c>
      <c r="F7" s="317">
        <f>'1 General Information'!$D$14</f>
        <v>0</v>
      </c>
      <c r="G7" s="318" t="s">
        <v>90</v>
      </c>
      <c r="H7" s="319">
        <f t="shared" ref="H7:H12" si="0">IF($E$16=0,0,(+E7/$E$16)*(1-$E$14))</f>
        <v>0</v>
      </c>
      <c r="I7" s="395"/>
    </row>
    <row r="8" spans="1:14" ht="15">
      <c r="B8" s="394"/>
      <c r="C8" s="314" t="s">
        <v>90</v>
      </c>
      <c r="D8" s="315" t="s">
        <v>96</v>
      </c>
      <c r="E8" s="316">
        <f>Calculation!D10</f>
        <v>0</v>
      </c>
      <c r="F8" s="317">
        <f>'1 General Information'!$D$14</f>
        <v>0</v>
      </c>
      <c r="G8" s="318" t="s">
        <v>90</v>
      </c>
      <c r="H8" s="319">
        <f t="shared" si="0"/>
        <v>0</v>
      </c>
      <c r="I8" s="395"/>
    </row>
    <row r="9" spans="1:14" ht="15">
      <c r="B9" s="394"/>
      <c r="C9" s="314" t="s">
        <v>90</v>
      </c>
      <c r="D9" s="315" t="s">
        <v>166</v>
      </c>
      <c r="E9" s="316">
        <f>Calculation!E10</f>
        <v>0</v>
      </c>
      <c r="F9" s="317">
        <f>'1 General Information'!$D$14</f>
        <v>0</v>
      </c>
      <c r="G9" s="318" t="s">
        <v>90</v>
      </c>
      <c r="H9" s="319">
        <f t="shared" si="0"/>
        <v>0</v>
      </c>
      <c r="I9" s="395"/>
    </row>
    <row r="10" spans="1:14" ht="15">
      <c r="B10" s="394"/>
      <c r="C10" s="314" t="s">
        <v>90</v>
      </c>
      <c r="D10" s="315" t="s">
        <v>163</v>
      </c>
      <c r="E10" s="316">
        <f>Calculation!D11</f>
        <v>0</v>
      </c>
      <c r="F10" s="317">
        <f>'1 General Information'!$D$14</f>
        <v>0</v>
      </c>
      <c r="G10" s="318" t="s">
        <v>90</v>
      </c>
      <c r="H10" s="319">
        <f t="shared" si="0"/>
        <v>0</v>
      </c>
      <c r="I10" s="395"/>
    </row>
    <row r="11" spans="1:14" ht="15">
      <c r="B11" s="394"/>
      <c r="C11" s="314" t="s">
        <v>90</v>
      </c>
      <c r="D11" s="315" t="s">
        <v>164</v>
      </c>
      <c r="E11" s="316">
        <f>Calculation!E11</f>
        <v>0</v>
      </c>
      <c r="F11" s="317">
        <f>'1 General Information'!$D$14</f>
        <v>0</v>
      </c>
      <c r="G11" s="318" t="s">
        <v>90</v>
      </c>
      <c r="H11" s="319">
        <f t="shared" si="0"/>
        <v>0</v>
      </c>
      <c r="I11" s="395"/>
    </row>
    <row r="12" spans="1:14" ht="15">
      <c r="B12" s="394"/>
      <c r="C12" s="383" t="s">
        <v>90</v>
      </c>
      <c r="D12" s="384" t="s">
        <v>263</v>
      </c>
      <c r="E12" s="385">
        <f>'6 Other Income'!O15</f>
        <v>0</v>
      </c>
      <c r="F12" s="386">
        <f>'1 General Information'!$D$14</f>
        <v>0</v>
      </c>
      <c r="G12" s="318" t="s">
        <v>90</v>
      </c>
      <c r="H12" s="320">
        <f t="shared" si="0"/>
        <v>0</v>
      </c>
      <c r="I12" s="395"/>
    </row>
    <row r="13" spans="1:14" ht="15">
      <c r="B13" s="394"/>
      <c r="C13" s="489"/>
      <c r="D13" s="488"/>
      <c r="E13" s="219"/>
      <c r="F13" s="494"/>
      <c r="G13" s="318"/>
      <c r="H13" s="487"/>
      <c r="I13" s="395"/>
    </row>
    <row r="14" spans="1:14" ht="15">
      <c r="B14" s="490"/>
      <c r="C14" s="381" t="s">
        <v>91</v>
      </c>
      <c r="D14" s="492" t="s">
        <v>296</v>
      </c>
      <c r="E14" s="493"/>
      <c r="F14" s="496" t="s">
        <v>86</v>
      </c>
      <c r="G14" s="318"/>
      <c r="H14" s="379"/>
      <c r="I14" s="395"/>
    </row>
    <row r="15" spans="1:14" ht="15">
      <c r="B15" s="394"/>
      <c r="C15" s="491"/>
      <c r="D15" s="325"/>
      <c r="E15" s="492"/>
      <c r="F15" s="495"/>
      <c r="G15" s="318"/>
      <c r="H15" s="379"/>
      <c r="I15" s="395"/>
    </row>
    <row r="16" spans="1:14" ht="15">
      <c r="B16" s="394"/>
      <c r="C16" s="382" t="s">
        <v>6</v>
      </c>
      <c r="D16" s="322" t="s">
        <v>191</v>
      </c>
      <c r="E16" s="304">
        <f>SUM(E6:E12)-(SUM(E6:E12)*E14)</f>
        <v>0</v>
      </c>
      <c r="F16" s="323">
        <f>'1 General Information'!$D$14</f>
        <v>0</v>
      </c>
      <c r="G16" s="318" t="s">
        <v>6</v>
      </c>
      <c r="H16" s="380">
        <f>SUM(H6:H12)</f>
        <v>0</v>
      </c>
      <c r="I16" s="395"/>
    </row>
    <row r="17" spans="2:9" ht="15">
      <c r="B17" s="394"/>
      <c r="C17" s="381"/>
      <c r="D17" s="224"/>
      <c r="E17" s="224"/>
      <c r="F17" s="326"/>
      <c r="G17" s="278"/>
      <c r="H17" s="278"/>
      <c r="I17" s="395"/>
    </row>
    <row r="18" spans="2:9">
      <c r="B18" s="394"/>
      <c r="C18" s="278"/>
      <c r="D18" s="325"/>
      <c r="E18" s="219"/>
      <c r="F18" s="278"/>
      <c r="G18" s="278"/>
      <c r="H18" s="278"/>
      <c r="I18" s="395"/>
    </row>
    <row r="19" spans="2:9" ht="15">
      <c r="B19" s="394"/>
      <c r="C19" s="314" t="s">
        <v>91</v>
      </c>
      <c r="D19" s="315" t="s">
        <v>224</v>
      </c>
      <c r="E19" s="316">
        <f>'8 Fixed and Variable Costs'!O16+'7 Financing'!G14*12</f>
        <v>0</v>
      </c>
      <c r="F19" s="317">
        <f>'1 General Information'!$D$14</f>
        <v>0</v>
      </c>
      <c r="G19" s="318" t="s">
        <v>90</v>
      </c>
      <c r="H19" s="320">
        <f>IF($E$22=0,0,+E19/$E$22)</f>
        <v>0</v>
      </c>
      <c r="I19" s="395"/>
    </row>
    <row r="20" spans="2:9" ht="15">
      <c r="B20" s="394"/>
      <c r="C20" s="314" t="s">
        <v>91</v>
      </c>
      <c r="D20" s="315" t="s">
        <v>394</v>
      </c>
      <c r="E20" s="316">
        <f>'8 Fixed and Variable Costs'!O25+'2 Equipment &amp; Assets'!G38</f>
        <v>0</v>
      </c>
      <c r="F20" s="317">
        <f>'1 General Information'!$D$14</f>
        <v>0</v>
      </c>
      <c r="G20" s="318" t="s">
        <v>90</v>
      </c>
      <c r="H20" s="320">
        <f>IF($E$22=0,0,+E20/$E$22)</f>
        <v>0</v>
      </c>
      <c r="I20" s="395"/>
    </row>
    <row r="21" spans="2:9" ht="15">
      <c r="B21" s="394"/>
      <c r="C21" s="314" t="s">
        <v>91</v>
      </c>
      <c r="D21" s="315" t="s">
        <v>402</v>
      </c>
      <c r="E21" s="316">
        <f>'8 Fixed and Variable Costs'!O54</f>
        <v>0</v>
      </c>
      <c r="F21" s="317">
        <f>'1 General Information'!$D$14</f>
        <v>0</v>
      </c>
      <c r="G21" s="318" t="s">
        <v>90</v>
      </c>
      <c r="H21" s="320">
        <f>IF($E$22=0,0,+E21/$E$22)</f>
        <v>0</v>
      </c>
      <c r="I21" s="395"/>
    </row>
    <row r="22" spans="2:9" ht="15">
      <c r="B22" s="394"/>
      <c r="C22" s="321" t="s">
        <v>6</v>
      </c>
      <c r="D22" s="322" t="s">
        <v>252</v>
      </c>
      <c r="E22" s="304">
        <f>SUM(E19:E21)</f>
        <v>0</v>
      </c>
      <c r="F22" s="323">
        <f>'1 General Information'!$D$14</f>
        <v>0</v>
      </c>
      <c r="G22" s="318" t="s">
        <v>6</v>
      </c>
      <c r="H22" s="324">
        <f>SUM(H19:H21)</f>
        <v>0</v>
      </c>
      <c r="I22" s="395"/>
    </row>
    <row r="23" spans="2:9">
      <c r="B23" s="394"/>
      <c r="C23" s="278"/>
      <c r="D23" s="325"/>
      <c r="E23" s="219"/>
      <c r="F23" s="278"/>
      <c r="G23" s="278"/>
      <c r="H23" s="278"/>
      <c r="I23" s="395"/>
    </row>
    <row r="24" spans="2:9">
      <c r="B24" s="394"/>
      <c r="C24" s="326"/>
      <c r="D24" s="325"/>
      <c r="E24" s="219"/>
      <c r="F24" s="327"/>
      <c r="G24" s="278"/>
      <c r="H24" s="278"/>
      <c r="I24" s="395"/>
    </row>
    <row r="25" spans="2:9">
      <c r="B25" s="394"/>
      <c r="C25" s="326"/>
      <c r="D25" s="325"/>
      <c r="E25" s="219"/>
      <c r="F25" s="327"/>
      <c r="G25" s="278"/>
      <c r="H25" s="278"/>
      <c r="I25" s="395"/>
    </row>
    <row r="26" spans="2:9">
      <c r="B26" s="394"/>
      <c r="C26" s="326"/>
      <c r="D26" s="325"/>
      <c r="E26" s="219"/>
      <c r="F26" s="327"/>
      <c r="G26" s="278"/>
      <c r="H26" s="278"/>
      <c r="I26" s="395"/>
    </row>
    <row r="27" spans="2:9">
      <c r="B27" s="394"/>
      <c r="C27" s="326"/>
      <c r="D27" s="325"/>
      <c r="E27" s="219"/>
      <c r="F27" s="327"/>
      <c r="G27" s="278"/>
      <c r="H27" s="278"/>
      <c r="I27" s="395"/>
    </row>
    <row r="28" spans="2:9">
      <c r="B28" s="394"/>
      <c r="C28" s="326"/>
      <c r="D28" s="325"/>
      <c r="E28" s="219"/>
      <c r="F28" s="327"/>
      <c r="G28" s="278"/>
      <c r="H28" s="278"/>
      <c r="I28" s="395"/>
    </row>
    <row r="29" spans="2:9">
      <c r="B29" s="394"/>
      <c r="C29" s="326"/>
      <c r="D29" s="325"/>
      <c r="E29" s="328"/>
      <c r="F29" s="327"/>
      <c r="G29" s="278"/>
      <c r="H29" s="278"/>
      <c r="I29" s="395"/>
    </row>
    <row r="30" spans="2:9">
      <c r="B30" s="394"/>
      <c r="C30" s="326"/>
      <c r="D30" s="325"/>
      <c r="E30" s="328"/>
      <c r="F30" s="327"/>
      <c r="G30" s="278"/>
      <c r="H30" s="278"/>
      <c r="I30" s="395"/>
    </row>
    <row r="31" spans="2:9">
      <c r="B31" s="394"/>
      <c r="C31" s="326"/>
      <c r="D31" s="325"/>
      <c r="E31" s="328"/>
      <c r="F31" s="327"/>
      <c r="G31" s="278"/>
      <c r="H31" s="278"/>
      <c r="I31" s="395"/>
    </row>
    <row r="32" spans="2:9">
      <c r="B32" s="394"/>
      <c r="C32" s="326"/>
      <c r="D32" s="325"/>
      <c r="E32" s="328"/>
      <c r="F32" s="327"/>
      <c r="G32" s="278"/>
      <c r="H32" s="278"/>
      <c r="I32" s="395"/>
    </row>
    <row r="33" spans="2:9">
      <c r="B33" s="394"/>
      <c r="C33" s="326"/>
      <c r="D33" s="325"/>
      <c r="E33" s="328"/>
      <c r="F33" s="327"/>
      <c r="G33" s="278"/>
      <c r="H33" s="278"/>
      <c r="I33" s="395"/>
    </row>
    <row r="34" spans="2:9">
      <c r="B34" s="394"/>
      <c r="C34" s="279"/>
      <c r="D34" s="325"/>
      <c r="E34" s="328"/>
      <c r="F34" s="327"/>
      <c r="G34" s="278"/>
      <c r="H34" s="278"/>
      <c r="I34" s="395"/>
    </row>
    <row r="35" spans="2:9">
      <c r="B35" s="394"/>
      <c r="C35" s="279"/>
      <c r="D35" s="325"/>
      <c r="E35" s="328"/>
      <c r="F35" s="327"/>
      <c r="G35" s="278"/>
      <c r="H35" s="278"/>
      <c r="I35" s="395"/>
    </row>
    <row r="36" spans="2:9">
      <c r="B36" s="394"/>
      <c r="C36" s="279"/>
      <c r="D36" s="325"/>
      <c r="E36" s="328"/>
      <c r="F36" s="327"/>
      <c r="G36" s="278"/>
      <c r="H36" s="278"/>
      <c r="I36" s="395"/>
    </row>
    <row r="37" spans="2:9">
      <c r="B37" s="394"/>
      <c r="C37" s="326"/>
      <c r="D37" s="325"/>
      <c r="E37" s="328"/>
      <c r="F37" s="327"/>
      <c r="G37" s="278"/>
      <c r="H37" s="278"/>
      <c r="I37" s="395"/>
    </row>
    <row r="38" spans="2:9">
      <c r="B38" s="394"/>
      <c r="C38" s="326"/>
      <c r="D38" s="325"/>
      <c r="E38" s="219"/>
      <c r="F38" s="327"/>
      <c r="G38" s="278"/>
      <c r="H38" s="278"/>
      <c r="I38" s="395"/>
    </row>
    <row r="39" spans="2:9">
      <c r="B39" s="394"/>
      <c r="C39" s="326"/>
      <c r="D39" s="325"/>
      <c r="E39" s="219"/>
      <c r="F39" s="327"/>
      <c r="G39" s="278"/>
      <c r="H39" s="278"/>
      <c r="I39" s="395"/>
    </row>
    <row r="40" spans="2:9">
      <c r="B40" s="394"/>
      <c r="C40" s="326"/>
      <c r="D40" s="325"/>
      <c r="E40" s="219"/>
      <c r="F40" s="327"/>
      <c r="G40" s="278"/>
      <c r="H40" s="278"/>
      <c r="I40" s="395"/>
    </row>
    <row r="41" spans="2:9">
      <c r="B41" s="394"/>
      <c r="C41" s="326"/>
      <c r="D41" s="325"/>
      <c r="E41" s="219"/>
      <c r="F41" s="327"/>
      <c r="G41" s="278"/>
      <c r="H41" s="278"/>
      <c r="I41" s="395"/>
    </row>
    <row r="42" spans="2:9">
      <c r="B42" s="394"/>
      <c r="C42" s="326"/>
      <c r="D42" s="325"/>
      <c r="E42" s="219"/>
      <c r="F42" s="327"/>
      <c r="G42" s="278"/>
      <c r="H42" s="278"/>
      <c r="I42" s="395"/>
    </row>
    <row r="43" spans="2:9">
      <c r="B43" s="394"/>
      <c r="C43" s="326"/>
      <c r="D43" s="325"/>
      <c r="E43" s="219"/>
      <c r="F43" s="327"/>
      <c r="G43" s="278"/>
      <c r="H43" s="278"/>
      <c r="I43" s="395"/>
    </row>
    <row r="44" spans="2:9">
      <c r="B44" s="394"/>
      <c r="C44" s="326"/>
      <c r="D44" s="325"/>
      <c r="E44" s="219"/>
      <c r="F44" s="327"/>
      <c r="G44" s="278"/>
      <c r="H44" s="278"/>
      <c r="I44" s="395"/>
    </row>
    <row r="45" spans="2:9">
      <c r="B45" s="394"/>
      <c r="C45" s="326"/>
      <c r="D45" s="325"/>
      <c r="E45" s="219"/>
      <c r="F45" s="327"/>
      <c r="G45" s="278"/>
      <c r="H45" s="278"/>
      <c r="I45" s="395"/>
    </row>
    <row r="46" spans="2:9">
      <c r="B46" s="394"/>
      <c r="C46" s="326"/>
      <c r="D46" s="325"/>
      <c r="E46" s="219"/>
      <c r="F46" s="327"/>
      <c r="G46" s="278"/>
      <c r="H46" s="278"/>
      <c r="I46" s="395"/>
    </row>
    <row r="47" spans="2:9">
      <c r="B47" s="394"/>
      <c r="C47" s="326"/>
      <c r="D47" s="325"/>
      <c r="E47" s="219"/>
      <c r="F47" s="327"/>
      <c r="G47" s="278"/>
      <c r="H47" s="278"/>
      <c r="I47" s="395"/>
    </row>
    <row r="48" spans="2:9">
      <c r="B48" s="394"/>
      <c r="C48" s="326"/>
      <c r="D48" s="325"/>
      <c r="E48" s="219"/>
      <c r="F48" s="327"/>
      <c r="G48" s="278"/>
      <c r="H48" s="278"/>
      <c r="I48" s="395"/>
    </row>
    <row r="49" spans="2:12">
      <c r="B49" s="394"/>
      <c r="C49" s="326"/>
      <c r="D49" s="325"/>
      <c r="E49" s="219"/>
      <c r="F49" s="327"/>
      <c r="G49" s="278"/>
      <c r="H49" s="278"/>
      <c r="I49" s="395"/>
    </row>
    <row r="50" spans="2:12">
      <c r="B50" s="394"/>
      <c r="C50" s="326"/>
      <c r="D50" s="325"/>
      <c r="E50" s="219"/>
      <c r="F50" s="327"/>
      <c r="G50" s="278"/>
      <c r="H50" s="278"/>
      <c r="I50" s="395"/>
    </row>
    <row r="51" spans="2:12">
      <c r="B51" s="394"/>
      <c r="C51" s="326"/>
      <c r="D51" s="325"/>
      <c r="E51" s="219"/>
      <c r="F51" s="327"/>
      <c r="G51" s="278"/>
      <c r="H51" s="278"/>
      <c r="I51" s="395"/>
    </row>
    <row r="52" spans="2:12">
      <c r="B52" s="394"/>
      <c r="C52" s="326"/>
      <c r="D52" s="325"/>
      <c r="E52" s="219"/>
      <c r="F52" s="327"/>
      <c r="G52" s="278"/>
      <c r="H52" s="278"/>
      <c r="I52" s="395"/>
    </row>
    <row r="53" spans="2:12">
      <c r="B53" s="394"/>
      <c r="C53" s="326"/>
      <c r="D53" s="325"/>
      <c r="E53" s="219"/>
      <c r="F53" s="327"/>
      <c r="G53" s="278"/>
      <c r="H53" s="278"/>
      <c r="I53" s="395"/>
    </row>
    <row r="54" spans="2:12">
      <c r="B54" s="394"/>
      <c r="C54" s="326"/>
      <c r="D54" s="325"/>
      <c r="E54" s="219"/>
      <c r="F54" s="327"/>
      <c r="G54" s="278"/>
      <c r="H54" s="278"/>
      <c r="I54" s="395"/>
    </row>
    <row r="55" spans="2:12">
      <c r="B55" s="394"/>
      <c r="C55" s="326"/>
      <c r="D55" s="325"/>
      <c r="E55" s="219"/>
      <c r="F55" s="327"/>
      <c r="G55" s="278"/>
      <c r="H55" s="278"/>
      <c r="I55" s="395"/>
    </row>
    <row r="56" spans="2:12">
      <c r="B56" s="394"/>
      <c r="C56" s="279"/>
      <c r="D56" s="325"/>
      <c r="E56" s="219"/>
      <c r="F56" s="327"/>
      <c r="G56" s="278"/>
      <c r="H56" s="278"/>
      <c r="I56" s="395"/>
    </row>
    <row r="57" spans="2:12" ht="15" thickBot="1">
      <c r="B57" s="394"/>
      <c r="C57" s="279"/>
      <c r="D57" s="325"/>
      <c r="E57" s="219"/>
      <c r="F57" s="327"/>
      <c r="G57" s="278"/>
      <c r="H57" s="278"/>
      <c r="I57" s="395"/>
      <c r="L57" s="388"/>
    </row>
    <row r="58" spans="2:12" ht="24.75" customHeight="1" thickTop="1" thickBot="1">
      <c r="B58" s="394"/>
      <c r="C58" s="329" t="s">
        <v>6</v>
      </c>
      <c r="D58" s="330" t="s">
        <v>92</v>
      </c>
      <c r="E58" s="305" t="str">
        <f>"For period "  &amp;   '1 General Information'!D13</f>
        <v xml:space="preserve">For period </v>
      </c>
      <c r="F58" s="306" t="str">
        <f>"to " &amp; '1 General Information'!E13</f>
        <v xml:space="preserve">to </v>
      </c>
      <c r="G58" s="545">
        <f>E16-E22</f>
        <v>0</v>
      </c>
      <c r="H58" s="5">
        <f>'1 General Information'!$D$14</f>
        <v>0</v>
      </c>
      <c r="I58" s="395"/>
    </row>
    <row r="59" spans="2:12" ht="15.75" thickTop="1">
      <c r="B59" s="394"/>
      <c r="C59" s="278"/>
      <c r="D59" s="781" t="s">
        <v>253</v>
      </c>
      <c r="E59" s="781"/>
      <c r="F59" s="781"/>
      <c r="G59" s="404" t="e">
        <f>(E16-E22)/E16</f>
        <v>#DIV/0!</v>
      </c>
      <c r="H59" s="327"/>
      <c r="I59" s="395"/>
    </row>
    <row r="60" spans="2:12">
      <c r="B60" s="394"/>
      <c r="C60" s="278"/>
      <c r="D60" s="387"/>
      <c r="E60" s="400"/>
      <c r="F60" s="401"/>
      <c r="G60" s="402"/>
      <c r="H60" s="401"/>
      <c r="I60" s="395"/>
    </row>
    <row r="61" spans="2:12" ht="15">
      <c r="B61" s="394"/>
      <c r="C61" s="278"/>
      <c r="D61" s="782" t="str">
        <f>"average profit per "&amp;'1 General Information'!$D$15&amp;" of seasonal crops:"</f>
        <v>average profit per  of seasonal crops:</v>
      </c>
      <c r="E61" s="782"/>
      <c r="F61" s="783">
        <f>IFERROR(Calculation!R9/Calculation!C9,"no crops")</f>
        <v>0</v>
      </c>
      <c r="G61" s="783"/>
      <c r="H61" s="497" t="str">
        <f>'1 General Information'!$D$14&amp;" per"&amp;" "&amp;'1 General Information'!$D$15</f>
        <v xml:space="preserve"> per </v>
      </c>
      <c r="I61" s="395"/>
    </row>
    <row r="62" spans="2:12" ht="15">
      <c r="B62" s="394"/>
      <c r="C62" s="403"/>
      <c r="D62" s="782" t="str">
        <f>"average profit per "&amp;'1 General Information'!D15&amp;" of perennial crops:"</f>
        <v>average profit per  of perennial crops:</v>
      </c>
      <c r="E62" s="782"/>
      <c r="F62" s="783" t="str">
        <f>IFERROR(Calculation!R10/Calculation!C10,"no crops")</f>
        <v>no crops</v>
      </c>
      <c r="G62" s="783"/>
      <c r="H62" s="497" t="str">
        <f>'1 General Information'!$D$14&amp;" per"&amp;" "&amp;'1 General Information'!$D$15</f>
        <v xml:space="preserve"> per </v>
      </c>
      <c r="I62" s="395"/>
      <c r="K62" s="544"/>
    </row>
    <row r="63" spans="2:12" ht="15">
      <c r="B63" s="394"/>
      <c r="C63" s="224"/>
      <c r="D63" s="782" t="s">
        <v>297</v>
      </c>
      <c r="E63" s="782"/>
      <c r="F63" s="783">
        <f>IFERROR((Calculation!R11/'5 Livestock'!C6+'5 Livestock'!F6),"no livestock")</f>
        <v>0</v>
      </c>
      <c r="G63" s="783"/>
      <c r="H63" s="497" t="str">
        <f>'1 General Information'!$D$14&amp;" per head"</f>
        <v xml:space="preserve"> per head</v>
      </c>
      <c r="I63" s="395"/>
    </row>
    <row r="64" spans="2:12" ht="15">
      <c r="B64" s="396"/>
      <c r="C64" s="325"/>
      <c r="D64" s="782" t="s">
        <v>298</v>
      </c>
      <c r="E64" s="782"/>
      <c r="F64" s="784">
        <f>Calculation!C9+Calculation!C10</f>
        <v>1</v>
      </c>
      <c r="G64" s="784"/>
      <c r="H64" s="499">
        <f>'1 General Information'!D15</f>
        <v>0</v>
      </c>
      <c r="I64" s="397"/>
      <c r="J64" s="553" t="e">
        <f>(SUM('1 General Information'!I33:I37))-F64</f>
        <v>#N/A</v>
      </c>
    </row>
    <row r="65" spans="2:10">
      <c r="B65" s="396"/>
      <c r="C65" s="325"/>
      <c r="D65" s="777" t="e">
        <f xml:space="preserve"> IF(J64&lt;0,"Cultivated area does not match available crop area (1. General Information)","")</f>
        <v>#N/A</v>
      </c>
      <c r="E65" s="777"/>
      <c r="F65" s="777"/>
      <c r="G65" s="777"/>
      <c r="H65" s="777"/>
      <c r="I65" s="397"/>
      <c r="J65" s="508"/>
    </row>
    <row r="66" spans="2:10" ht="11.25" customHeight="1" thickBot="1">
      <c r="B66" s="398"/>
      <c r="C66" s="405"/>
      <c r="D66" s="405"/>
      <c r="E66" s="405"/>
      <c r="F66" s="405"/>
      <c r="G66" s="405"/>
      <c r="H66" s="405"/>
      <c r="I66" s="399"/>
    </row>
  </sheetData>
  <sheetProtection algorithmName="SHA-512" hashValue="KjjKU1+uctcJThZzlHCXo+nZ8iSu6Vc6JqxBn4AaxMmCBF4pmcB5/frGkG4fnK/FfOdggQhyuouoGWYOQqjMaA==" saltValue="FLFUeUuBC3EBVBUTT6ohkw==" spinCount="100000" sheet="1" selectLockedCells="1"/>
  <mergeCells count="13">
    <mergeCell ref="D65:H65"/>
    <mergeCell ref="B2:I2"/>
    <mergeCell ref="G4:H4"/>
    <mergeCell ref="A1:I1"/>
    <mergeCell ref="D59:F59"/>
    <mergeCell ref="D61:E61"/>
    <mergeCell ref="D62:E62"/>
    <mergeCell ref="D63:E63"/>
    <mergeCell ref="D64:E64"/>
    <mergeCell ref="F61:G61"/>
    <mergeCell ref="F62:G62"/>
    <mergeCell ref="F63:G63"/>
    <mergeCell ref="F64:G64"/>
  </mergeCells>
  <conditionalFormatting sqref="H14:H15">
    <cfRule type="cellIs" dxfId="2" priority="5" operator="greaterThan">
      <formula>1.01</formula>
    </cfRule>
  </conditionalFormatting>
  <conditionalFormatting sqref="H22">
    <cfRule type="cellIs" dxfId="1" priority="3" operator="greaterThan">
      <formula>1.01</formula>
    </cfRule>
  </conditionalFormatting>
  <conditionalFormatting sqref="D64:H64 D65">
    <cfRule type="expression" dxfId="0" priority="1">
      <formula>$J$64&lt;0</formula>
    </cfRule>
  </conditionalFormatting>
  <dataValidations xWindow="590" yWindow="379" count="2">
    <dataValidation allowBlank="1" showInputMessage="1" showErrorMessage="1" prompt="If RED then compare crop areas under cultivation (in Seasonal and Perennial Crops) to area in Property status. Cultivated area is larger than area available for cultivation! " sqref="F64"/>
    <dataValidation allowBlank="1" showErrorMessage="1" prompt="If sales are projected, then consider possible losses" sqref="E14"/>
  </dataValidations>
  <pageMargins left="0.47244094488188981" right="0.47244094488188981" top="0.74803149606299213" bottom="0.55118110236220474" header="0.31496062992125984" footer="0.31496062992125984"/>
  <pageSetup paperSize="9" scale="78" orientation="portrait" r:id="rId1"/>
  <headerFooter>
    <oddHeader>&amp;L&amp;"-,Fett"&amp;12Farm Analysis Tool&amp;C&amp;"-,Fett"&amp;12Section: Farm Income Statement&amp;R&amp;G</oddHeader>
    <oddFooter>&amp;L&amp;"-,Kursiv"Version 2015 V2.2&amp;RPage 34</oddFooter>
  </headerFooter>
  <ignoredErrors>
    <ignoredError sqref="D65" evalError="1"/>
  </ignoredError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B1:S36"/>
  <sheetViews>
    <sheetView zoomScale="80" zoomScaleNormal="80" workbookViewId="0">
      <selection activeCell="J17" sqref="J17"/>
    </sheetView>
  </sheetViews>
  <sheetFormatPr baseColWidth="10" defaultColWidth="11.42578125" defaultRowHeight="14.25"/>
  <cols>
    <col min="1" max="1" width="3.7109375" style="7" customWidth="1"/>
    <col min="2" max="2" width="30.42578125" style="7" customWidth="1"/>
    <col min="3" max="3" width="10.5703125" style="7" customWidth="1"/>
    <col min="4" max="17" width="10.140625" style="7" customWidth="1"/>
    <col min="18" max="18" width="12.42578125" style="7" customWidth="1"/>
    <col min="19" max="19" width="11.7109375" style="7" customWidth="1"/>
    <col min="20" max="16384" width="11.42578125" style="7"/>
  </cols>
  <sheetData>
    <row r="1" spans="2:19" ht="15.75" thickBot="1">
      <c r="B1" s="660" t="s">
        <v>244</v>
      </c>
      <c r="C1" s="660"/>
      <c r="D1" s="660"/>
      <c r="E1" s="660"/>
      <c r="F1" s="660"/>
      <c r="G1" s="660"/>
      <c r="H1" s="660"/>
      <c r="I1" s="660"/>
      <c r="J1" s="660"/>
      <c r="K1" s="660"/>
      <c r="L1" s="660"/>
      <c r="M1" s="660"/>
      <c r="N1" s="660"/>
      <c r="O1" s="660"/>
      <c r="P1" s="660"/>
      <c r="Q1" s="660"/>
      <c r="R1" s="660"/>
      <c r="S1" s="660"/>
    </row>
    <row r="2" spans="2:19" s="112" customFormat="1" ht="24" customHeight="1" thickTop="1">
      <c r="B2" s="705" t="s">
        <v>204</v>
      </c>
      <c r="C2" s="706"/>
      <c r="D2" s="706"/>
      <c r="E2" s="706"/>
      <c r="F2" s="706"/>
      <c r="G2" s="706"/>
      <c r="H2" s="706"/>
      <c r="I2" s="706"/>
      <c r="J2" s="706"/>
      <c r="K2" s="706"/>
      <c r="L2" s="706"/>
      <c r="M2" s="706"/>
      <c r="N2" s="706"/>
      <c r="O2" s="706"/>
      <c r="P2" s="706"/>
      <c r="Q2" s="706"/>
      <c r="R2" s="706"/>
      <c r="S2" s="707"/>
    </row>
    <row r="3" spans="2:19" s="116" customFormat="1" ht="9" customHeight="1">
      <c r="B3" s="113"/>
      <c r="C3" s="343"/>
      <c r="D3" s="343"/>
      <c r="E3" s="343"/>
      <c r="F3" s="343"/>
      <c r="G3" s="343"/>
      <c r="H3" s="343"/>
      <c r="I3" s="343"/>
      <c r="J3" s="343"/>
      <c r="K3" s="343"/>
      <c r="L3" s="343"/>
      <c r="M3" s="343"/>
      <c r="N3" s="343"/>
      <c r="O3" s="343"/>
      <c r="P3" s="343"/>
      <c r="Q3" s="343"/>
      <c r="R3" s="343"/>
      <c r="S3" s="344"/>
    </row>
    <row r="4" spans="2:19" s="112" customFormat="1" ht="24" customHeight="1">
      <c r="B4" s="349" t="s">
        <v>14</v>
      </c>
      <c r="C4" s="717">
        <f>'1 General Information'!C6</f>
        <v>0</v>
      </c>
      <c r="D4" s="785"/>
      <c r="E4" s="785"/>
      <c r="F4" s="786"/>
      <c r="G4" s="343"/>
      <c r="H4" s="343"/>
      <c r="I4" s="343"/>
      <c r="J4" s="343"/>
      <c r="K4" s="343"/>
      <c r="L4" s="343"/>
      <c r="M4" s="343"/>
      <c r="N4" s="119"/>
      <c r="O4" s="343"/>
      <c r="P4" s="119"/>
      <c r="Q4" s="119"/>
      <c r="R4" s="119"/>
      <c r="S4" s="311"/>
    </row>
    <row r="5" spans="2:19" ht="9" customHeight="1" thickBot="1">
      <c r="B5" s="117"/>
      <c r="C5" s="118"/>
      <c r="D5" s="1"/>
      <c r="E5" s="1"/>
      <c r="F5" s="343"/>
      <c r="G5" s="343"/>
      <c r="H5" s="343"/>
      <c r="I5" s="343"/>
      <c r="J5" s="343"/>
      <c r="K5" s="343"/>
      <c r="L5" s="123"/>
      <c r="M5" s="123"/>
      <c r="N5" s="123"/>
      <c r="O5" s="343"/>
      <c r="P5" s="343"/>
      <c r="Q5" s="343"/>
      <c r="R5" s="343"/>
      <c r="S5" s="344"/>
    </row>
    <row r="6" spans="2:19" ht="78.75" customHeight="1">
      <c r="B6" s="787" t="s">
        <v>193</v>
      </c>
      <c r="C6" s="350" t="s">
        <v>382</v>
      </c>
      <c r="D6" s="351" t="s">
        <v>383</v>
      </c>
      <c r="E6" s="351" t="s">
        <v>162</v>
      </c>
      <c r="F6" s="351" t="s">
        <v>384</v>
      </c>
      <c r="G6" s="351" t="s">
        <v>101</v>
      </c>
      <c r="H6" s="351" t="s">
        <v>161</v>
      </c>
      <c r="I6" s="351" t="s">
        <v>102</v>
      </c>
      <c r="J6" s="351" t="s">
        <v>99</v>
      </c>
      <c r="K6" s="351" t="s">
        <v>72</v>
      </c>
      <c r="L6" s="351" t="s">
        <v>100</v>
      </c>
      <c r="M6" s="351" t="s">
        <v>103</v>
      </c>
      <c r="N6" s="351" t="s">
        <v>158</v>
      </c>
      <c r="O6" s="351" t="s">
        <v>192</v>
      </c>
      <c r="P6" s="351" t="s">
        <v>97</v>
      </c>
      <c r="Q6" s="352" t="s">
        <v>249</v>
      </c>
      <c r="R6" s="353" t="s">
        <v>250</v>
      </c>
      <c r="S6" s="354" t="s">
        <v>98</v>
      </c>
    </row>
    <row r="7" spans="2:19" s="345" customFormat="1">
      <c r="B7" s="788"/>
      <c r="C7" s="790" t="str">
        <f>'1 General Information'!D15&amp;" / head"</f>
        <v xml:space="preserve"> / head</v>
      </c>
      <c r="D7" s="355">
        <f>'1 General Information'!$D$14</f>
        <v>0</v>
      </c>
      <c r="E7" s="355">
        <f>'1 General Information'!$D$14</f>
        <v>0</v>
      </c>
      <c r="F7" s="355">
        <f>'1 General Information'!$D$14</f>
        <v>0</v>
      </c>
      <c r="G7" s="355">
        <f>'1 General Information'!$D$14</f>
        <v>0</v>
      </c>
      <c r="H7" s="355">
        <f>'1 General Information'!$D$14</f>
        <v>0</v>
      </c>
      <c r="I7" s="355">
        <f>'1 General Information'!$D$14</f>
        <v>0</v>
      </c>
      <c r="J7" s="355">
        <f>'1 General Information'!$D$14</f>
        <v>0</v>
      </c>
      <c r="K7" s="355">
        <f>'1 General Information'!$D$14</f>
        <v>0</v>
      </c>
      <c r="L7" s="355">
        <f>'1 General Information'!$D$14</f>
        <v>0</v>
      </c>
      <c r="M7" s="355">
        <f>'1 General Information'!$D$14</f>
        <v>0</v>
      </c>
      <c r="N7" s="355">
        <f>'1 General Information'!$D$14</f>
        <v>0</v>
      </c>
      <c r="O7" s="355">
        <f>'1 General Information'!$D$14</f>
        <v>0</v>
      </c>
      <c r="P7" s="355">
        <f>'1 General Information'!$D$14</f>
        <v>0</v>
      </c>
      <c r="Q7" s="356">
        <f>M7</f>
        <v>0</v>
      </c>
      <c r="R7" s="357">
        <f>Q7</f>
        <v>0</v>
      </c>
      <c r="S7" s="792" t="s">
        <v>86</v>
      </c>
    </row>
    <row r="8" spans="2:19" ht="30.75" thickBot="1">
      <c r="B8" s="789"/>
      <c r="C8" s="791"/>
      <c r="D8" s="358" t="s">
        <v>136</v>
      </c>
      <c r="E8" s="358" t="s">
        <v>136</v>
      </c>
      <c r="F8" s="358" t="s">
        <v>136</v>
      </c>
      <c r="G8" s="358" t="s">
        <v>136</v>
      </c>
      <c r="H8" s="358" t="s">
        <v>136</v>
      </c>
      <c r="I8" s="358" t="s">
        <v>136</v>
      </c>
      <c r="J8" s="358" t="s">
        <v>136</v>
      </c>
      <c r="K8" s="358" t="s">
        <v>136</v>
      </c>
      <c r="L8" s="358" t="s">
        <v>136</v>
      </c>
      <c r="M8" s="358" t="s">
        <v>136</v>
      </c>
      <c r="N8" s="358" t="s">
        <v>136</v>
      </c>
      <c r="O8" s="358" t="s">
        <v>136</v>
      </c>
      <c r="P8" s="358" t="s">
        <v>136</v>
      </c>
      <c r="Q8" s="359" t="s">
        <v>136</v>
      </c>
      <c r="R8" s="360" t="s">
        <v>104</v>
      </c>
      <c r="S8" s="793"/>
    </row>
    <row r="9" spans="2:19">
      <c r="B9" s="361" t="s">
        <v>133</v>
      </c>
      <c r="C9" s="362">
        <f>'3 Seasonal Crops'!C6</f>
        <v>1</v>
      </c>
      <c r="D9" s="363">
        <f>SUM('3 Seasonal Crops'!G10:G14)</f>
        <v>0</v>
      </c>
      <c r="E9" s="363">
        <f>SUM('3 Seasonal Crops'!G16:G18)</f>
        <v>0</v>
      </c>
      <c r="F9" s="363">
        <f>'3 Seasonal Crops'!G19</f>
        <v>0</v>
      </c>
      <c r="G9" s="363">
        <f>'3 Seasonal Crops'!G24</f>
        <v>0</v>
      </c>
      <c r="H9" s="363"/>
      <c r="I9" s="363">
        <f>'3 Seasonal Crops'!G30</f>
        <v>0</v>
      </c>
      <c r="J9" s="363"/>
      <c r="K9" s="363">
        <f>'3 Seasonal Crops'!G36</f>
        <v>0</v>
      </c>
      <c r="L9" s="363">
        <f>'3 Seasonal Crops'!G44</f>
        <v>0</v>
      </c>
      <c r="M9" s="363">
        <f>'3 Seasonal Crops'!G51</f>
        <v>0</v>
      </c>
      <c r="N9" s="363">
        <f>'3 Seasonal Crops'!G58</f>
        <v>0</v>
      </c>
      <c r="O9" s="363">
        <f>'3 Seasonal Crops'!G62</f>
        <v>0</v>
      </c>
      <c r="P9" s="363">
        <f>'3 Seasonal Crops'!G69</f>
        <v>0</v>
      </c>
      <c r="Q9" s="363">
        <f>'3 Seasonal Crops'!G71</f>
        <v>0</v>
      </c>
      <c r="R9" s="364">
        <f>'3 Seasonal Crops'!G73</f>
        <v>0</v>
      </c>
      <c r="S9" s="365">
        <f>IF($R$12=0,0,+R9/$R$12)</f>
        <v>0</v>
      </c>
    </row>
    <row r="10" spans="2:19">
      <c r="B10" s="366" t="s">
        <v>134</v>
      </c>
      <c r="C10" s="367">
        <f>'4 Perennial Crops'!C6</f>
        <v>0</v>
      </c>
      <c r="D10" s="368">
        <f>SUM('4 Perennial Crops'!G10:G14)</f>
        <v>0</v>
      </c>
      <c r="E10" s="368">
        <f>SUM('4 Perennial Crops'!G16:G18)</f>
        <v>0</v>
      </c>
      <c r="F10" s="368">
        <f>'4 Perennial Crops'!G19</f>
        <v>0</v>
      </c>
      <c r="G10" s="368">
        <f>'4 Perennial Crops'!G26</f>
        <v>0</v>
      </c>
      <c r="H10" s="368"/>
      <c r="I10" s="368">
        <f>'4 Perennial Crops'!G32</f>
        <v>0</v>
      </c>
      <c r="J10" s="368"/>
      <c r="K10" s="368">
        <f>'4 Perennial Crops'!G38</f>
        <v>0</v>
      </c>
      <c r="L10" s="368">
        <f>'4 Perennial Crops'!G46</f>
        <v>0</v>
      </c>
      <c r="M10" s="368">
        <f>'4 Perennial Crops'!G53</f>
        <v>0</v>
      </c>
      <c r="N10" s="368">
        <f>'4 Perennial Crops'!G60</f>
        <v>0</v>
      </c>
      <c r="O10" s="368">
        <f>'4 Perennial Crops'!G64</f>
        <v>0</v>
      </c>
      <c r="P10" s="368">
        <f>'4 Perennial Crops'!G71</f>
        <v>0</v>
      </c>
      <c r="Q10" s="368">
        <f>'4 Perennial Crops'!G73</f>
        <v>0</v>
      </c>
      <c r="R10" s="369">
        <f>'4 Perennial Crops'!G75</f>
        <v>0</v>
      </c>
      <c r="S10" s="370">
        <f>IF($R$12=0,0,+R10/$R$12)</f>
        <v>0</v>
      </c>
    </row>
    <row r="11" spans="2:19">
      <c r="B11" s="366" t="s">
        <v>159</v>
      </c>
      <c r="C11" s="367">
        <f>'5 Livestock'!C6</f>
        <v>3</v>
      </c>
      <c r="D11" s="368">
        <f>SUM('5 Livestock'!G10:G23)</f>
        <v>0</v>
      </c>
      <c r="E11" s="368">
        <f>SUM('5 Livestock'!G25:G29)</f>
        <v>0</v>
      </c>
      <c r="F11" s="368">
        <f>'5 Livestock'!G30</f>
        <v>0</v>
      </c>
      <c r="G11" s="368"/>
      <c r="H11" s="368">
        <f>'5 Livestock'!G39</f>
        <v>0</v>
      </c>
      <c r="I11" s="368"/>
      <c r="J11" s="368">
        <f>'5 Livestock'!G45</f>
        <v>0</v>
      </c>
      <c r="K11" s="368"/>
      <c r="L11" s="368">
        <f>'5 Livestock'!G53</f>
        <v>0</v>
      </c>
      <c r="M11" s="368"/>
      <c r="N11" s="368">
        <f>'5 Livestock'!G67</f>
        <v>0</v>
      </c>
      <c r="O11" s="368">
        <f>'5 Livestock'!G71</f>
        <v>0</v>
      </c>
      <c r="P11" s="368">
        <f>'5 Livestock'!G80</f>
        <v>0</v>
      </c>
      <c r="Q11" s="368">
        <f>'5 Livestock'!G82</f>
        <v>0</v>
      </c>
      <c r="R11" s="369">
        <f>'5 Livestock'!G84</f>
        <v>0</v>
      </c>
      <c r="S11" s="370">
        <f>IF($R$12=0,0,+R11/$R$12)</f>
        <v>0</v>
      </c>
    </row>
    <row r="12" spans="2:19" s="9" customFormat="1" ht="15.75" thickBot="1">
      <c r="B12" s="371" t="s">
        <v>248</v>
      </c>
      <c r="C12" s="372"/>
      <c r="D12" s="373">
        <f>SUM(D9:D11)</f>
        <v>0</v>
      </c>
      <c r="E12" s="373">
        <f t="shared" ref="E12:P12" si="0">SUM(E9:E11)</f>
        <v>0</v>
      </c>
      <c r="F12" s="373">
        <f t="shared" si="0"/>
        <v>0</v>
      </c>
      <c r="G12" s="373">
        <f t="shared" si="0"/>
        <v>0</v>
      </c>
      <c r="H12" s="373">
        <f t="shared" si="0"/>
        <v>0</v>
      </c>
      <c r="I12" s="373">
        <f t="shared" si="0"/>
        <v>0</v>
      </c>
      <c r="J12" s="373">
        <f t="shared" si="0"/>
        <v>0</v>
      </c>
      <c r="K12" s="373">
        <f t="shared" si="0"/>
        <v>0</v>
      </c>
      <c r="L12" s="373">
        <f t="shared" si="0"/>
        <v>0</v>
      </c>
      <c r="M12" s="373">
        <f t="shared" si="0"/>
        <v>0</v>
      </c>
      <c r="N12" s="373">
        <f t="shared" si="0"/>
        <v>0</v>
      </c>
      <c r="O12" s="373">
        <f t="shared" si="0"/>
        <v>0</v>
      </c>
      <c r="P12" s="373">
        <f t="shared" si="0"/>
        <v>0</v>
      </c>
      <c r="Q12" s="373">
        <f>SUM(Q9:Q11)</f>
        <v>0</v>
      </c>
      <c r="R12" s="374">
        <f>SUM(R9:R11)</f>
        <v>0</v>
      </c>
      <c r="S12" s="375">
        <f>SUM(S9:S11)</f>
        <v>0</v>
      </c>
    </row>
    <row r="14" spans="2:19" ht="15" thickBot="1"/>
    <row r="15" spans="2:19" ht="128.25" thickBot="1">
      <c r="B15" s="376" t="s">
        <v>223</v>
      </c>
      <c r="C15" s="350" t="str">
        <f>'8 Fixed and Variable Costs'!B9</f>
        <v xml:space="preserve">Membership fees </v>
      </c>
      <c r="D15" s="350" t="str">
        <f>'8 Fixed and Variable Costs'!B10</f>
        <v>Insurance costs</v>
      </c>
      <c r="E15" s="350" t="str">
        <f>'8 Fixed and Variable Costs'!B11</f>
        <v>Land tax</v>
      </c>
      <c r="F15" s="350" t="str">
        <f>'8 Fixed and Variable Costs'!B12</f>
        <v>Social fund contribution</v>
      </c>
      <c r="G15" s="350" t="str">
        <f>'8 Fixed and Variable Costs'!B13</f>
        <v>Leasing fees for equipment</v>
      </c>
      <c r="H15" s="350" t="str">
        <f>'8 Fixed and Variable Costs'!B14</f>
        <v>Rental costs for land</v>
      </c>
      <c r="I15" s="377" t="str">
        <f>'7 Financing'!D15</f>
        <v>Total Annual Loan Repayments</v>
      </c>
      <c r="J15" s="350" t="str">
        <f>'2 Equipment &amp; Assets'!C38</f>
        <v xml:space="preserve">Total Annual Depreciation </v>
      </c>
      <c r="K15" s="350" t="str">
        <f>'8 Fixed and Variable Costs'!B15</f>
        <v>Other fixed costs</v>
      </c>
      <c r="L15" s="350" t="str">
        <f>'8 Fixed and Variable Costs'!B19</f>
        <v>Maintenance &amp; repair</v>
      </c>
      <c r="M15" s="350" t="str">
        <f>'8 Fixed and Variable Costs'!B20</f>
        <v xml:space="preserve">General fuel &amp; lubricants </v>
      </c>
      <c r="N15" s="350" t="str">
        <f>'8 Fixed and Variable Costs'!B21</f>
        <v>Water, electricity, gas supply</v>
      </c>
      <c r="O15" s="350" t="str">
        <f>'8 Fixed and Variable Costs'!B22</f>
        <v xml:space="preserve">Regular transport fees </v>
      </c>
      <c r="P15" s="350" t="str">
        <f>'8 Fixed and Variable Costs'!B23</f>
        <v>Regular staff salary costs</v>
      </c>
      <c r="Q15" s="350" t="str">
        <f>'8 Fixed and Variable Costs'!B24</f>
        <v>Other variable costs</v>
      </c>
    </row>
    <row r="16" spans="2:19">
      <c r="B16" s="346"/>
      <c r="C16" s="355">
        <f>'1 General Information'!$D$14</f>
        <v>0</v>
      </c>
      <c r="D16" s="355">
        <f>'1 General Information'!$D$14</f>
        <v>0</v>
      </c>
      <c r="E16" s="355">
        <f>'1 General Information'!$D$14</f>
        <v>0</v>
      </c>
      <c r="F16" s="355">
        <f>'1 General Information'!$D$14</f>
        <v>0</v>
      </c>
      <c r="G16" s="355">
        <f>'1 General Information'!$D$14</f>
        <v>0</v>
      </c>
      <c r="H16" s="355">
        <f>'1 General Information'!$D$14</f>
        <v>0</v>
      </c>
      <c r="I16" s="355">
        <f>'1 General Information'!$D$14</f>
        <v>0</v>
      </c>
      <c r="J16" s="355">
        <f>'1 General Information'!$D$14</f>
        <v>0</v>
      </c>
      <c r="K16" s="355">
        <f>'1 General Information'!$D$14</f>
        <v>0</v>
      </c>
      <c r="L16" s="355">
        <f>'1 General Information'!$D$14</f>
        <v>0</v>
      </c>
      <c r="M16" s="355">
        <f>'1 General Information'!$D$14</f>
        <v>0</v>
      </c>
      <c r="N16" s="355">
        <f>'1 General Information'!$D$14</f>
        <v>0</v>
      </c>
      <c r="O16" s="355">
        <f>'1 General Information'!$D$14</f>
        <v>0</v>
      </c>
      <c r="P16" s="355">
        <f>'1 General Information'!$D$14</f>
        <v>0</v>
      </c>
      <c r="Q16" s="355">
        <f>'1 General Information'!$D$14</f>
        <v>0</v>
      </c>
    </row>
    <row r="17" spans="2:17" ht="15" thickBot="1">
      <c r="B17" s="347"/>
      <c r="C17" s="378">
        <f>'8 Fixed and Variable Costs'!O9</f>
        <v>0</v>
      </c>
      <c r="D17" s="378">
        <f>'8 Fixed and Variable Costs'!O10</f>
        <v>0</v>
      </c>
      <c r="E17" s="378">
        <f>'8 Fixed and Variable Costs'!O11</f>
        <v>0</v>
      </c>
      <c r="F17" s="378">
        <f>'8 Fixed and Variable Costs'!O12</f>
        <v>0</v>
      </c>
      <c r="G17" s="378">
        <f>'8 Fixed and Variable Costs'!O13</f>
        <v>0</v>
      </c>
      <c r="H17" s="378">
        <f>'8 Fixed and Variable Costs'!O14</f>
        <v>0</v>
      </c>
      <c r="I17" s="378">
        <f>IF('7 Financing'!G14=0,('7 Financing'!I14*12),('7 Financing'!G14*12))</f>
        <v>0</v>
      </c>
      <c r="J17" s="378">
        <f>'2 Equipment &amp; Assets'!G38</f>
        <v>0</v>
      </c>
      <c r="K17" s="378">
        <f>'8 Fixed and Variable Costs'!O15</f>
        <v>0</v>
      </c>
      <c r="L17" s="378">
        <f>'8 Fixed and Variable Costs'!O19</f>
        <v>0</v>
      </c>
      <c r="M17" s="378">
        <f>'8 Fixed and Variable Costs'!O20</f>
        <v>0</v>
      </c>
      <c r="N17" s="378">
        <f>'8 Fixed and Variable Costs'!O21</f>
        <v>0</v>
      </c>
      <c r="O17" s="378">
        <f>'8 Fixed and Variable Costs'!O22</f>
        <v>0</v>
      </c>
      <c r="P17" s="378">
        <f>'8 Fixed and Variable Costs'!O23</f>
        <v>0</v>
      </c>
      <c r="Q17" s="378">
        <f>'8 Fixed and Variable Costs'!O24</f>
        <v>0</v>
      </c>
    </row>
    <row r="23" spans="2:17">
      <c r="C23" s="348"/>
    </row>
    <row r="24" spans="2:17">
      <c r="C24" s="348"/>
    </row>
    <row r="25" spans="2:17">
      <c r="C25" s="348"/>
    </row>
    <row r="34" spans="3:3">
      <c r="C34" s="348"/>
    </row>
    <row r="35" spans="3:3">
      <c r="C35" s="348"/>
    </row>
    <row r="36" spans="3:3">
      <c r="C36" s="348"/>
    </row>
  </sheetData>
  <mergeCells count="6">
    <mergeCell ref="B2:S2"/>
    <mergeCell ref="B1:S1"/>
    <mergeCell ref="C4:F4"/>
    <mergeCell ref="B6:B8"/>
    <mergeCell ref="C7:C8"/>
    <mergeCell ref="S7:S8"/>
  </mergeCells>
  <pageMargins left="0.39370078740157483" right="0.35433070866141736" top="0.82677165354330717" bottom="0.55118110236220474" header="0.31496062992125984" footer="0.23622047244094491"/>
  <pageSetup paperSize="9" scale="62" orientation="landscape" r:id="rId1"/>
  <headerFooter>
    <oddHeader>&amp;L&amp;"-,Fett"&amp;12Farm Analysis Tool&amp;C&amp;"-,Fett"&amp;12Section: Summary of Farm Enterprise Gross Margins&amp;R&amp;G</oddHeader>
    <oddFooter>&amp;L&amp;"-,Kursiv"Version 2015 V2.2&amp;RPage 36</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45"/>
  <sheetViews>
    <sheetView zoomScale="80" zoomScaleNormal="80" workbookViewId="0">
      <selection activeCell="K9" sqref="K9"/>
    </sheetView>
  </sheetViews>
  <sheetFormatPr baseColWidth="10" defaultColWidth="9.140625" defaultRowHeight="15"/>
  <cols>
    <col min="1" max="1" width="16.85546875" customWidth="1"/>
    <col min="2" max="14" width="12.7109375" customWidth="1"/>
  </cols>
  <sheetData>
    <row r="1" spans="1:14" ht="15.75" thickBot="1">
      <c r="A1" s="726" t="s">
        <v>286</v>
      </c>
      <c r="B1" s="726"/>
      <c r="C1" s="726"/>
      <c r="D1" s="726"/>
      <c r="E1" s="726"/>
      <c r="F1" s="726"/>
      <c r="G1" s="726"/>
      <c r="H1" s="726"/>
      <c r="I1" s="726"/>
      <c r="J1" s="726"/>
      <c r="K1" s="726"/>
      <c r="L1" s="726"/>
      <c r="M1" s="726"/>
      <c r="N1" s="726"/>
    </row>
    <row r="2" spans="1:14" ht="46.5" customHeight="1">
      <c r="A2" s="778" t="s">
        <v>257</v>
      </c>
      <c r="B2" s="779"/>
      <c r="C2" s="779"/>
      <c r="D2" s="779"/>
      <c r="E2" s="779"/>
      <c r="F2" s="779"/>
      <c r="G2" s="779"/>
      <c r="H2" s="779"/>
      <c r="I2" s="779"/>
      <c r="J2" s="779"/>
      <c r="K2" s="779"/>
      <c r="L2" s="779"/>
      <c r="M2" s="779"/>
      <c r="N2" s="780"/>
    </row>
    <row r="3" spans="1:14">
      <c r="A3" s="412"/>
      <c r="B3" s="409" t="s">
        <v>108</v>
      </c>
      <c r="C3" s="410" t="s">
        <v>109</v>
      </c>
      <c r="D3" s="411" t="s">
        <v>110</v>
      </c>
      <c r="E3" s="409" t="s">
        <v>111</v>
      </c>
      <c r="F3" s="410" t="s">
        <v>112</v>
      </c>
      <c r="G3" s="411" t="s">
        <v>113</v>
      </c>
      <c r="H3" s="410" t="s">
        <v>114</v>
      </c>
      <c r="I3" s="410" t="s">
        <v>115</v>
      </c>
      <c r="J3" s="411" t="s">
        <v>116</v>
      </c>
      <c r="K3" s="409" t="s">
        <v>117</v>
      </c>
      <c r="L3" s="409" t="s">
        <v>118</v>
      </c>
      <c r="M3" s="409" t="s">
        <v>119</v>
      </c>
      <c r="N3" s="413" t="s">
        <v>254</v>
      </c>
    </row>
    <row r="4" spans="1:14">
      <c r="A4" s="412"/>
      <c r="B4" s="407" t="s">
        <v>255</v>
      </c>
      <c r="C4" s="208" t="s">
        <v>255</v>
      </c>
      <c r="D4" s="406" t="s">
        <v>255</v>
      </c>
      <c r="E4" s="408" t="s">
        <v>255</v>
      </c>
      <c r="F4" s="407" t="s">
        <v>255</v>
      </c>
      <c r="G4" s="407" t="s">
        <v>255</v>
      </c>
      <c r="H4" s="407" t="s">
        <v>255</v>
      </c>
      <c r="I4" s="407" t="s">
        <v>255</v>
      </c>
      <c r="J4" s="407" t="s">
        <v>255</v>
      </c>
      <c r="K4" s="407" t="s">
        <v>255</v>
      </c>
      <c r="L4" s="407" t="s">
        <v>255</v>
      </c>
      <c r="M4" s="407" t="s">
        <v>255</v>
      </c>
      <c r="N4" s="414" t="s">
        <v>255</v>
      </c>
    </row>
    <row r="5" spans="1:14">
      <c r="A5" s="794" t="s">
        <v>256</v>
      </c>
      <c r="B5" s="795"/>
      <c r="C5" s="795"/>
      <c r="D5" s="795"/>
      <c r="E5" s="795"/>
      <c r="F5" s="795"/>
      <c r="G5" s="795"/>
      <c r="H5" s="795"/>
      <c r="I5" s="795"/>
      <c r="J5" s="795"/>
      <c r="K5" s="795"/>
      <c r="L5" s="795"/>
      <c r="M5" s="795"/>
      <c r="N5" s="796"/>
    </row>
    <row r="6" spans="1:14">
      <c r="A6" s="412" t="str">
        <f>'3 Seasonal Crops'!B10</f>
        <v>Tomatoes</v>
      </c>
      <c r="B6" s="430"/>
      <c r="C6" s="430"/>
      <c r="D6" s="430"/>
      <c r="E6" s="430"/>
      <c r="F6" s="430"/>
      <c r="G6" s="430"/>
      <c r="H6" s="430"/>
      <c r="I6" s="430"/>
      <c r="J6" s="430"/>
      <c r="K6" s="430"/>
      <c r="L6" s="430"/>
      <c r="M6" s="430"/>
      <c r="N6" s="413" t="e">
        <f>AVERAGE(B6:M6)</f>
        <v>#DIV/0!</v>
      </c>
    </row>
    <row r="7" spans="1:14">
      <c r="A7" s="412">
        <f>'3 Seasonal Crops'!B11</f>
        <v>0</v>
      </c>
      <c r="B7" s="430"/>
      <c r="C7" s="430"/>
      <c r="D7" s="430"/>
      <c r="E7" s="430"/>
      <c r="F7" s="430"/>
      <c r="G7" s="430"/>
      <c r="H7" s="430"/>
      <c r="I7" s="430"/>
      <c r="J7" s="430"/>
      <c r="K7" s="430"/>
      <c r="L7" s="430"/>
      <c r="M7" s="430"/>
      <c r="N7" s="413" t="e">
        <f t="shared" ref="N7:N45" si="0">AVERAGE(B7:M7)</f>
        <v>#DIV/0!</v>
      </c>
    </row>
    <row r="8" spans="1:14">
      <c r="A8" s="412">
        <f>'3 Seasonal Crops'!B12</f>
        <v>0</v>
      </c>
      <c r="B8" s="430"/>
      <c r="C8" s="430"/>
      <c r="D8" s="430"/>
      <c r="E8" s="430"/>
      <c r="F8" s="430"/>
      <c r="G8" s="430"/>
      <c r="H8" s="430"/>
      <c r="I8" s="430"/>
      <c r="J8" s="430"/>
      <c r="K8" s="430"/>
      <c r="L8" s="430"/>
      <c r="M8" s="430"/>
      <c r="N8" s="413" t="e">
        <f t="shared" si="0"/>
        <v>#DIV/0!</v>
      </c>
    </row>
    <row r="9" spans="1:14">
      <c r="A9" s="412">
        <f>'3 Seasonal Crops'!B13</f>
        <v>0</v>
      </c>
      <c r="B9" s="430"/>
      <c r="C9" s="430"/>
      <c r="D9" s="430"/>
      <c r="E9" s="430"/>
      <c r="F9" s="430"/>
      <c r="G9" s="430"/>
      <c r="H9" s="430"/>
      <c r="I9" s="430"/>
      <c r="J9" s="430"/>
      <c r="K9" s="430"/>
      <c r="L9" s="430"/>
      <c r="M9" s="430"/>
      <c r="N9" s="413" t="e">
        <f t="shared" si="0"/>
        <v>#DIV/0!</v>
      </c>
    </row>
    <row r="10" spans="1:14">
      <c r="A10" s="412">
        <f>'3 Seasonal Crops'!B14</f>
        <v>0</v>
      </c>
      <c r="B10" s="430"/>
      <c r="C10" s="430"/>
      <c r="D10" s="430"/>
      <c r="E10" s="430"/>
      <c r="F10" s="430"/>
      <c r="G10" s="430"/>
      <c r="H10" s="430"/>
      <c r="I10" s="430"/>
      <c r="J10" s="430"/>
      <c r="K10" s="430"/>
      <c r="L10" s="430"/>
      <c r="M10" s="430"/>
      <c r="N10" s="413" t="e">
        <f t="shared" si="0"/>
        <v>#DIV/0!</v>
      </c>
    </row>
    <row r="11" spans="1:14">
      <c r="A11" s="418" t="str">
        <f>'3 Seasonal Crops'!B15</f>
        <v>By-products:</v>
      </c>
      <c r="B11" s="343"/>
      <c r="C11" s="343"/>
      <c r="D11" s="343"/>
      <c r="E11" s="343"/>
      <c r="F11" s="343"/>
      <c r="G11" s="343"/>
      <c r="H11" s="343"/>
      <c r="I11" s="343"/>
      <c r="J11" s="343"/>
      <c r="K11" s="343"/>
      <c r="L11" s="343"/>
      <c r="M11" s="343"/>
      <c r="N11" s="417"/>
    </row>
    <row r="12" spans="1:14">
      <c r="A12" s="412">
        <f>'3 Seasonal Crops'!B16</f>
        <v>0</v>
      </c>
      <c r="B12" s="430"/>
      <c r="C12" s="430"/>
      <c r="D12" s="430"/>
      <c r="E12" s="430"/>
      <c r="F12" s="430"/>
      <c r="G12" s="430"/>
      <c r="H12" s="430"/>
      <c r="I12" s="430"/>
      <c r="J12" s="430"/>
      <c r="K12" s="430"/>
      <c r="L12" s="430"/>
      <c r="M12" s="430"/>
      <c r="N12" s="413" t="e">
        <f t="shared" si="0"/>
        <v>#DIV/0!</v>
      </c>
    </row>
    <row r="13" spans="1:14">
      <c r="A13" s="412">
        <f>'3 Seasonal Crops'!B17</f>
        <v>0</v>
      </c>
      <c r="B13" s="430"/>
      <c r="C13" s="430"/>
      <c r="D13" s="430"/>
      <c r="E13" s="430"/>
      <c r="F13" s="430"/>
      <c r="G13" s="430"/>
      <c r="H13" s="430"/>
      <c r="I13" s="430"/>
      <c r="J13" s="430"/>
      <c r="K13" s="430"/>
      <c r="L13" s="430"/>
      <c r="M13" s="430"/>
      <c r="N13" s="413" t="e">
        <f t="shared" si="0"/>
        <v>#DIV/0!</v>
      </c>
    </row>
    <row r="14" spans="1:14">
      <c r="A14" s="412">
        <f>'3 Seasonal Crops'!B18</f>
        <v>0</v>
      </c>
      <c r="B14" s="430"/>
      <c r="C14" s="430"/>
      <c r="D14" s="430"/>
      <c r="E14" s="430"/>
      <c r="F14" s="430"/>
      <c r="G14" s="430"/>
      <c r="H14" s="430"/>
      <c r="I14" s="430"/>
      <c r="J14" s="430"/>
      <c r="K14" s="430"/>
      <c r="L14" s="430"/>
      <c r="M14" s="430"/>
      <c r="N14" s="413" t="e">
        <f t="shared" si="0"/>
        <v>#DIV/0!</v>
      </c>
    </row>
    <row r="15" spans="1:14">
      <c r="A15" s="794" t="s">
        <v>134</v>
      </c>
      <c r="B15" s="795"/>
      <c r="C15" s="795"/>
      <c r="D15" s="795"/>
      <c r="E15" s="795"/>
      <c r="F15" s="795"/>
      <c r="G15" s="795"/>
      <c r="H15" s="795"/>
      <c r="I15" s="795"/>
      <c r="J15" s="795"/>
      <c r="K15" s="795"/>
      <c r="L15" s="795"/>
      <c r="M15" s="795"/>
      <c r="N15" s="796"/>
    </row>
    <row r="16" spans="1:14">
      <c r="A16" s="412">
        <f>'4 Perennial Crops'!B10</f>
        <v>0</v>
      </c>
      <c r="B16" s="430"/>
      <c r="C16" s="430"/>
      <c r="D16" s="430"/>
      <c r="E16" s="430"/>
      <c r="F16" s="430"/>
      <c r="G16" s="430"/>
      <c r="H16" s="430"/>
      <c r="I16" s="430"/>
      <c r="J16" s="430"/>
      <c r="K16" s="430"/>
      <c r="L16" s="430"/>
      <c r="M16" s="430"/>
      <c r="N16" s="413" t="e">
        <f t="shared" si="0"/>
        <v>#DIV/0!</v>
      </c>
    </row>
    <row r="17" spans="1:14">
      <c r="A17" s="412">
        <f>'4 Perennial Crops'!B11</f>
        <v>0</v>
      </c>
      <c r="B17" s="430"/>
      <c r="C17" s="430"/>
      <c r="D17" s="430"/>
      <c r="E17" s="430"/>
      <c r="F17" s="430"/>
      <c r="G17" s="430"/>
      <c r="H17" s="430"/>
      <c r="I17" s="430"/>
      <c r="J17" s="430"/>
      <c r="K17" s="430"/>
      <c r="L17" s="430"/>
      <c r="M17" s="430"/>
      <c r="N17" s="413" t="e">
        <f t="shared" si="0"/>
        <v>#DIV/0!</v>
      </c>
    </row>
    <row r="18" spans="1:14">
      <c r="A18" s="412">
        <f>'4 Perennial Crops'!B12</f>
        <v>0</v>
      </c>
      <c r="B18" s="430"/>
      <c r="C18" s="430"/>
      <c r="D18" s="430"/>
      <c r="E18" s="430"/>
      <c r="F18" s="430"/>
      <c r="G18" s="430"/>
      <c r="H18" s="430"/>
      <c r="I18" s="430"/>
      <c r="J18" s="430"/>
      <c r="K18" s="430"/>
      <c r="L18" s="430"/>
      <c r="M18" s="430"/>
      <c r="N18" s="413" t="e">
        <f t="shared" si="0"/>
        <v>#DIV/0!</v>
      </c>
    </row>
    <row r="19" spans="1:14">
      <c r="A19" s="412">
        <f>'4 Perennial Crops'!B13</f>
        <v>0</v>
      </c>
      <c r="B19" s="430"/>
      <c r="C19" s="430"/>
      <c r="D19" s="430"/>
      <c r="E19" s="430"/>
      <c r="F19" s="430"/>
      <c r="G19" s="430"/>
      <c r="H19" s="430"/>
      <c r="I19" s="430"/>
      <c r="J19" s="430"/>
      <c r="K19" s="430"/>
      <c r="L19" s="430"/>
      <c r="M19" s="430"/>
      <c r="N19" s="413" t="e">
        <f t="shared" si="0"/>
        <v>#DIV/0!</v>
      </c>
    </row>
    <row r="20" spans="1:14">
      <c r="A20" s="412">
        <f>'4 Perennial Crops'!B14</f>
        <v>0</v>
      </c>
      <c r="B20" s="430"/>
      <c r="C20" s="430"/>
      <c r="D20" s="430"/>
      <c r="E20" s="430"/>
      <c r="F20" s="430"/>
      <c r="G20" s="430"/>
      <c r="H20" s="430"/>
      <c r="I20" s="430"/>
      <c r="J20" s="430"/>
      <c r="K20" s="430"/>
      <c r="L20" s="430"/>
      <c r="M20" s="430"/>
      <c r="N20" s="413" t="e">
        <f t="shared" si="0"/>
        <v>#DIV/0!</v>
      </c>
    </row>
    <row r="21" spans="1:14">
      <c r="A21" s="418" t="str">
        <f>'4 Perennial Crops'!B15</f>
        <v>By-products:</v>
      </c>
      <c r="B21" s="343"/>
      <c r="C21" s="343"/>
      <c r="D21" s="343"/>
      <c r="E21" s="343"/>
      <c r="F21" s="343"/>
      <c r="G21" s="343"/>
      <c r="H21" s="343"/>
      <c r="I21" s="343"/>
      <c r="J21" s="343"/>
      <c r="K21" s="343"/>
      <c r="L21" s="343"/>
      <c r="M21" s="343"/>
      <c r="N21" s="417"/>
    </row>
    <row r="22" spans="1:14">
      <c r="A22" s="412">
        <f>'4 Perennial Crops'!B16</f>
        <v>0</v>
      </c>
      <c r="B22" s="430"/>
      <c r="C22" s="430"/>
      <c r="D22" s="430"/>
      <c r="E22" s="430"/>
      <c r="F22" s="430"/>
      <c r="G22" s="430"/>
      <c r="H22" s="430"/>
      <c r="I22" s="430"/>
      <c r="J22" s="430"/>
      <c r="K22" s="430"/>
      <c r="L22" s="430"/>
      <c r="M22" s="430"/>
      <c r="N22" s="413" t="e">
        <f t="shared" si="0"/>
        <v>#DIV/0!</v>
      </c>
    </row>
    <row r="23" spans="1:14">
      <c r="A23" s="412">
        <f>'4 Perennial Crops'!B17</f>
        <v>0</v>
      </c>
      <c r="B23" s="430"/>
      <c r="C23" s="430"/>
      <c r="D23" s="430"/>
      <c r="E23" s="430"/>
      <c r="F23" s="430"/>
      <c r="G23" s="430"/>
      <c r="H23" s="430"/>
      <c r="I23" s="430"/>
      <c r="J23" s="430"/>
      <c r="K23" s="430"/>
      <c r="L23" s="430"/>
      <c r="M23" s="430"/>
      <c r="N23" s="413" t="e">
        <f t="shared" si="0"/>
        <v>#DIV/0!</v>
      </c>
    </row>
    <row r="24" spans="1:14">
      <c r="A24" s="412">
        <f>'4 Perennial Crops'!B18</f>
        <v>0</v>
      </c>
      <c r="B24" s="430"/>
      <c r="C24" s="430"/>
      <c r="D24" s="430"/>
      <c r="E24" s="430"/>
      <c r="F24" s="430"/>
      <c r="G24" s="430"/>
      <c r="H24" s="430"/>
      <c r="I24" s="430"/>
      <c r="J24" s="430"/>
      <c r="K24" s="430"/>
      <c r="L24" s="430"/>
      <c r="M24" s="430"/>
      <c r="N24" s="413" t="e">
        <f t="shared" si="0"/>
        <v>#DIV/0!</v>
      </c>
    </row>
    <row r="25" spans="1:14">
      <c r="A25" s="794" t="s">
        <v>159</v>
      </c>
      <c r="B25" s="795"/>
      <c r="C25" s="795"/>
      <c r="D25" s="795"/>
      <c r="E25" s="795"/>
      <c r="F25" s="795"/>
      <c r="G25" s="795"/>
      <c r="H25" s="795"/>
      <c r="I25" s="795"/>
      <c r="J25" s="795"/>
      <c r="K25" s="795"/>
      <c r="L25" s="795"/>
      <c r="M25" s="795"/>
      <c r="N25" s="796"/>
    </row>
    <row r="26" spans="1:14">
      <c r="A26" s="412" t="str">
        <f>'5 Livestock'!B10</f>
        <v>Dairy cows</v>
      </c>
      <c r="B26" s="430"/>
      <c r="C26" s="430"/>
      <c r="D26" s="430"/>
      <c r="E26" s="430"/>
      <c r="F26" s="430"/>
      <c r="G26" s="430"/>
      <c r="H26" s="430"/>
      <c r="I26" s="430"/>
      <c r="J26" s="430"/>
      <c r="K26" s="430"/>
      <c r="L26" s="430"/>
      <c r="M26" s="430"/>
      <c r="N26" s="413" t="e">
        <f t="shared" si="0"/>
        <v>#DIV/0!</v>
      </c>
    </row>
    <row r="27" spans="1:14">
      <c r="A27" s="412" t="str">
        <f>'5 Livestock'!B11</f>
        <v>Heifers</v>
      </c>
      <c r="B27" s="430"/>
      <c r="C27" s="430"/>
      <c r="D27" s="430"/>
      <c r="E27" s="430"/>
      <c r="F27" s="430"/>
      <c r="G27" s="430"/>
      <c r="H27" s="430"/>
      <c r="I27" s="430"/>
      <c r="J27" s="430"/>
      <c r="K27" s="430"/>
      <c r="L27" s="430"/>
      <c r="M27" s="430"/>
      <c r="N27" s="413" t="e">
        <f t="shared" si="0"/>
        <v>#DIV/0!</v>
      </c>
    </row>
    <row r="28" spans="1:14">
      <c r="A28" s="412" t="str">
        <f>'5 Livestock'!B12</f>
        <v>Adult steers</v>
      </c>
      <c r="B28" s="430"/>
      <c r="C28" s="430"/>
      <c r="D28" s="430"/>
      <c r="E28" s="430"/>
      <c r="F28" s="430"/>
      <c r="G28" s="430"/>
      <c r="H28" s="430"/>
      <c r="I28" s="430"/>
      <c r="J28" s="430"/>
      <c r="K28" s="430"/>
      <c r="L28" s="430"/>
      <c r="M28" s="430"/>
      <c r="N28" s="413" t="e">
        <f t="shared" si="0"/>
        <v>#DIV/0!</v>
      </c>
    </row>
    <row r="29" spans="1:14">
      <c r="A29" s="412" t="str">
        <f>'5 Livestock'!B13</f>
        <v>Juvenile steers</v>
      </c>
      <c r="B29" s="430"/>
      <c r="C29" s="430"/>
      <c r="D29" s="430"/>
      <c r="E29" s="430"/>
      <c r="F29" s="430"/>
      <c r="G29" s="430"/>
      <c r="H29" s="430"/>
      <c r="I29" s="430"/>
      <c r="J29" s="430"/>
      <c r="K29" s="430"/>
      <c r="L29" s="430"/>
      <c r="M29" s="430"/>
      <c r="N29" s="413" t="e">
        <f t="shared" si="0"/>
        <v>#DIV/0!</v>
      </c>
    </row>
    <row r="30" spans="1:14">
      <c r="A30" s="412" t="str">
        <f>'5 Livestock'!B14</f>
        <v>Calfs</v>
      </c>
      <c r="B30" s="430"/>
      <c r="C30" s="430"/>
      <c r="D30" s="430"/>
      <c r="E30" s="430"/>
      <c r="F30" s="430"/>
      <c r="G30" s="430"/>
      <c r="H30" s="430"/>
      <c r="I30" s="430"/>
      <c r="J30" s="430"/>
      <c r="K30" s="430"/>
      <c r="L30" s="430"/>
      <c r="M30" s="430"/>
      <c r="N30" s="413" t="e">
        <f t="shared" si="0"/>
        <v>#DIV/0!</v>
      </c>
    </row>
    <row r="31" spans="1:14">
      <c r="A31" s="412" t="str">
        <f>'5 Livestock'!B15</f>
        <v>Sheep does</v>
      </c>
      <c r="B31" s="430"/>
      <c r="C31" s="430"/>
      <c r="D31" s="430"/>
      <c r="E31" s="430"/>
      <c r="F31" s="430"/>
      <c r="G31" s="430"/>
      <c r="H31" s="430"/>
      <c r="I31" s="430"/>
      <c r="J31" s="430"/>
      <c r="K31" s="430"/>
      <c r="L31" s="430"/>
      <c r="M31" s="430"/>
      <c r="N31" s="413" t="e">
        <f t="shared" si="0"/>
        <v>#DIV/0!</v>
      </c>
    </row>
    <row r="32" spans="1:14">
      <c r="A32" s="412" t="str">
        <f>'5 Livestock'!B16</f>
        <v>Sheep bucks</v>
      </c>
      <c r="B32" s="430"/>
      <c r="C32" s="430"/>
      <c r="D32" s="430"/>
      <c r="E32" s="430"/>
      <c r="F32" s="430"/>
      <c r="G32" s="430"/>
      <c r="H32" s="430"/>
      <c r="I32" s="430"/>
      <c r="J32" s="430"/>
      <c r="K32" s="430"/>
      <c r="L32" s="430"/>
      <c r="M32" s="430"/>
      <c r="N32" s="413" t="e">
        <f t="shared" si="0"/>
        <v>#DIV/0!</v>
      </c>
    </row>
    <row r="33" spans="1:14">
      <c r="A33" s="412" t="str">
        <f>'5 Livestock'!B17</f>
        <v>Sheep kids</v>
      </c>
      <c r="B33" s="430"/>
      <c r="C33" s="430"/>
      <c r="D33" s="430"/>
      <c r="E33" s="430"/>
      <c r="F33" s="430"/>
      <c r="G33" s="430"/>
      <c r="H33" s="430"/>
      <c r="I33" s="430"/>
      <c r="J33" s="430"/>
      <c r="K33" s="430"/>
      <c r="L33" s="430"/>
      <c r="M33" s="430"/>
      <c r="N33" s="413" t="e">
        <f t="shared" si="0"/>
        <v>#DIV/0!</v>
      </c>
    </row>
    <row r="34" spans="1:14">
      <c r="A34" s="412" t="str">
        <f>'5 Livestock'!B18</f>
        <v>Goat does</v>
      </c>
      <c r="B34" s="430"/>
      <c r="C34" s="430"/>
      <c r="D34" s="430"/>
      <c r="E34" s="430"/>
      <c r="F34" s="430"/>
      <c r="G34" s="430"/>
      <c r="H34" s="430"/>
      <c r="I34" s="430"/>
      <c r="J34" s="430"/>
      <c r="K34" s="430"/>
      <c r="L34" s="430"/>
      <c r="M34" s="430"/>
      <c r="N34" s="413" t="e">
        <f t="shared" si="0"/>
        <v>#DIV/0!</v>
      </c>
    </row>
    <row r="35" spans="1:14">
      <c r="A35" s="412" t="str">
        <f>'5 Livestock'!B19</f>
        <v>Goat bucks</v>
      </c>
      <c r="B35" s="430"/>
      <c r="C35" s="430"/>
      <c r="D35" s="430"/>
      <c r="E35" s="430"/>
      <c r="F35" s="430"/>
      <c r="G35" s="430"/>
      <c r="H35" s="430"/>
      <c r="I35" s="430"/>
      <c r="J35" s="430"/>
      <c r="K35" s="430"/>
      <c r="L35" s="430"/>
      <c r="M35" s="430"/>
      <c r="N35" s="413" t="e">
        <f t="shared" si="0"/>
        <v>#DIV/0!</v>
      </c>
    </row>
    <row r="36" spans="1:14">
      <c r="A36" s="412" t="str">
        <f>'5 Livestock'!B20</f>
        <v>Goat kids</v>
      </c>
      <c r="B36" s="430"/>
      <c r="C36" s="430"/>
      <c r="D36" s="430"/>
      <c r="E36" s="430"/>
      <c r="F36" s="430"/>
      <c r="G36" s="430"/>
      <c r="H36" s="430"/>
      <c r="I36" s="430"/>
      <c r="J36" s="430"/>
      <c r="K36" s="430"/>
      <c r="L36" s="430"/>
      <c r="M36" s="430"/>
      <c r="N36" s="413" t="e">
        <f t="shared" si="0"/>
        <v>#DIV/0!</v>
      </c>
    </row>
    <row r="37" spans="1:14">
      <c r="A37" s="412" t="str">
        <f>'5 Livestock'!B21</f>
        <v>Chickens</v>
      </c>
      <c r="B37" s="430"/>
      <c r="C37" s="430"/>
      <c r="D37" s="430"/>
      <c r="E37" s="430"/>
      <c r="F37" s="430"/>
      <c r="G37" s="430"/>
      <c r="H37" s="430"/>
      <c r="I37" s="430"/>
      <c r="J37" s="430"/>
      <c r="K37" s="430"/>
      <c r="L37" s="430"/>
      <c r="M37" s="430"/>
      <c r="N37" s="413" t="e">
        <f t="shared" si="0"/>
        <v>#DIV/0!</v>
      </c>
    </row>
    <row r="38" spans="1:14">
      <c r="A38" s="412">
        <f>'5 Livestock'!B22</f>
        <v>0</v>
      </c>
      <c r="B38" s="430"/>
      <c r="C38" s="430"/>
      <c r="D38" s="430"/>
      <c r="E38" s="430"/>
      <c r="F38" s="430"/>
      <c r="G38" s="430"/>
      <c r="H38" s="430"/>
      <c r="I38" s="430"/>
      <c r="J38" s="430"/>
      <c r="K38" s="430"/>
      <c r="L38" s="430"/>
      <c r="M38" s="430"/>
      <c r="N38" s="413" t="e">
        <f t="shared" si="0"/>
        <v>#DIV/0!</v>
      </c>
    </row>
    <row r="39" spans="1:14">
      <c r="A39" s="412">
        <f>'5 Livestock'!B23</f>
        <v>0</v>
      </c>
      <c r="B39" s="430"/>
      <c r="C39" s="430"/>
      <c r="D39" s="430"/>
      <c r="E39" s="430"/>
      <c r="F39" s="430"/>
      <c r="G39" s="430"/>
      <c r="H39" s="430"/>
      <c r="I39" s="430"/>
      <c r="J39" s="430"/>
      <c r="K39" s="430"/>
      <c r="L39" s="430"/>
      <c r="M39" s="430"/>
      <c r="N39" s="413" t="e">
        <f t="shared" si="0"/>
        <v>#DIV/0!</v>
      </c>
    </row>
    <row r="40" spans="1:14">
      <c r="A40" s="418" t="str">
        <f>'5 Livestock'!B24</f>
        <v>By-products:</v>
      </c>
      <c r="B40" s="343"/>
      <c r="C40" s="343"/>
      <c r="D40" s="343"/>
      <c r="E40" s="343"/>
      <c r="F40" s="343"/>
      <c r="G40" s="343"/>
      <c r="H40" s="343"/>
      <c r="I40" s="343"/>
      <c r="J40" s="343"/>
      <c r="K40" s="343"/>
      <c r="L40" s="343"/>
      <c r="M40" s="343"/>
      <c r="N40" s="417"/>
    </row>
    <row r="41" spans="1:14">
      <c r="A41" s="412" t="str">
        <f>'5 Livestock'!B25</f>
        <v>Milk</v>
      </c>
      <c r="B41" s="430"/>
      <c r="C41" s="430"/>
      <c r="D41" s="430"/>
      <c r="E41" s="430"/>
      <c r="F41" s="430"/>
      <c r="G41" s="430"/>
      <c r="H41" s="430"/>
      <c r="I41" s="430"/>
      <c r="J41" s="430"/>
      <c r="K41" s="430"/>
      <c r="L41" s="430"/>
      <c r="M41" s="430"/>
      <c r="N41" s="413" t="e">
        <f t="shared" si="0"/>
        <v>#DIV/0!</v>
      </c>
    </row>
    <row r="42" spans="1:14">
      <c r="A42" s="412" t="str">
        <f>'5 Livestock'!B26</f>
        <v>Eggs</v>
      </c>
      <c r="B42" s="430"/>
      <c r="C42" s="430"/>
      <c r="D42" s="430"/>
      <c r="E42" s="430"/>
      <c r="F42" s="430"/>
      <c r="G42" s="430"/>
      <c r="H42" s="430"/>
      <c r="I42" s="430"/>
      <c r="J42" s="430"/>
      <c r="K42" s="430"/>
      <c r="L42" s="430"/>
      <c r="M42" s="430"/>
      <c r="N42" s="413" t="e">
        <f t="shared" si="0"/>
        <v>#DIV/0!</v>
      </c>
    </row>
    <row r="43" spans="1:14">
      <c r="A43" s="412" t="str">
        <f>'5 Livestock'!B27</f>
        <v>Skins</v>
      </c>
      <c r="B43" s="430"/>
      <c r="C43" s="430"/>
      <c r="D43" s="430"/>
      <c r="E43" s="430"/>
      <c r="F43" s="430"/>
      <c r="G43" s="430"/>
      <c r="H43" s="430"/>
      <c r="I43" s="430"/>
      <c r="J43" s="430"/>
      <c r="K43" s="430"/>
      <c r="L43" s="430"/>
      <c r="M43" s="430"/>
      <c r="N43" s="413" t="e">
        <f t="shared" si="0"/>
        <v>#DIV/0!</v>
      </c>
    </row>
    <row r="44" spans="1:14">
      <c r="A44" s="412" t="str">
        <f>'5 Livestock'!B28</f>
        <v>Manure</v>
      </c>
      <c r="B44" s="430"/>
      <c r="C44" s="430"/>
      <c r="D44" s="430"/>
      <c r="E44" s="430"/>
      <c r="F44" s="430"/>
      <c r="G44" s="430"/>
      <c r="H44" s="430"/>
      <c r="I44" s="430"/>
      <c r="J44" s="430"/>
      <c r="K44" s="430"/>
      <c r="L44" s="430"/>
      <c r="M44" s="430"/>
      <c r="N44" s="413" t="e">
        <f t="shared" si="0"/>
        <v>#DIV/0!</v>
      </c>
    </row>
    <row r="45" spans="1:14" ht="15.75" thickBot="1">
      <c r="A45" s="415">
        <f>'5 Livestock'!B29</f>
        <v>0</v>
      </c>
      <c r="B45" s="431"/>
      <c r="C45" s="431"/>
      <c r="D45" s="431"/>
      <c r="E45" s="431"/>
      <c r="F45" s="431"/>
      <c r="G45" s="431"/>
      <c r="H45" s="431"/>
      <c r="I45" s="431"/>
      <c r="J45" s="431"/>
      <c r="K45" s="431"/>
      <c r="L45" s="431"/>
      <c r="M45" s="431"/>
      <c r="N45" s="416" t="e">
        <f t="shared" si="0"/>
        <v>#DIV/0!</v>
      </c>
    </row>
  </sheetData>
  <sheetProtection algorithmName="SHA-512" hashValue="QJb0BhQ/1Vc49QoAFT7zGLXhay49s58bA0/11YobuyqoogJnE/kSnUqvcEwCXOY0XOW4YcL8mrEWwemlR0QanQ==" saltValue="oE2IL5aOruALKNrWKtNn5w==" spinCount="100000" sheet="1" selectLockedCells="1"/>
  <mergeCells count="5">
    <mergeCell ref="A2:N2"/>
    <mergeCell ref="A5:N5"/>
    <mergeCell ref="A15:N15"/>
    <mergeCell ref="A25:N25"/>
    <mergeCell ref="A1:N1"/>
  </mergeCell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workbookViewId="0">
      <selection activeCell="B4" sqref="B4"/>
    </sheetView>
  </sheetViews>
  <sheetFormatPr baseColWidth="10" defaultColWidth="9.140625" defaultRowHeight="12"/>
  <cols>
    <col min="1" max="1" width="18" style="501" customWidth="1"/>
    <col min="2" max="2" width="12.42578125" style="501" bestFit="1" customWidth="1"/>
    <col min="3" max="16384" width="9.140625" style="501"/>
  </cols>
  <sheetData>
    <row r="2" spans="1:2">
      <c r="A2" s="501" t="s">
        <v>10</v>
      </c>
      <c r="B2" s="501" t="s">
        <v>300</v>
      </c>
    </row>
    <row r="3" spans="1:2">
      <c r="A3" s="502" t="s">
        <v>7</v>
      </c>
      <c r="B3" s="505">
        <v>1</v>
      </c>
    </row>
    <row r="4" spans="1:2">
      <c r="A4" s="502" t="s">
        <v>301</v>
      </c>
      <c r="B4" s="505">
        <v>2.47105</v>
      </c>
    </row>
    <row r="5" spans="1:2">
      <c r="A5" s="502" t="s">
        <v>302</v>
      </c>
      <c r="B5" s="505">
        <v>0.01</v>
      </c>
    </row>
    <row r="6" spans="1:2">
      <c r="A6" s="502" t="s">
        <v>303</v>
      </c>
      <c r="B6" s="505">
        <v>10000</v>
      </c>
    </row>
    <row r="7" spans="1:2">
      <c r="A7" s="502" t="s">
        <v>304</v>
      </c>
      <c r="B7" s="505">
        <v>11959.9</v>
      </c>
    </row>
    <row r="8" spans="1:2">
      <c r="A8" s="502" t="s">
        <v>305</v>
      </c>
      <c r="B8" s="505">
        <v>107639</v>
      </c>
    </row>
    <row r="10" spans="1:2">
      <c r="A10" s="503" t="s">
        <v>306</v>
      </c>
      <c r="B10" s="506" t="e">
        <f>VLOOKUP('1 General Information'!D15,'List of dropdown'!A3:B8,2,FALSE)</f>
        <v>#N/A</v>
      </c>
    </row>
    <row r="13" spans="1:2">
      <c r="A13" s="501" t="s">
        <v>307</v>
      </c>
      <c r="B13" s="501" t="s">
        <v>308</v>
      </c>
    </row>
    <row r="14" spans="1:2">
      <c r="A14" s="502" t="s">
        <v>52</v>
      </c>
      <c r="B14" s="504">
        <v>1</v>
      </c>
    </row>
    <row r="15" spans="1:2">
      <c r="A15" s="502" t="s">
        <v>309</v>
      </c>
      <c r="B15" s="504">
        <v>1000</v>
      </c>
    </row>
    <row r="16" spans="1:2">
      <c r="A16" s="502" t="s">
        <v>310</v>
      </c>
      <c r="B16" s="504">
        <v>100</v>
      </c>
    </row>
    <row r="17" spans="1:2">
      <c r="A17" s="502" t="s">
        <v>311</v>
      </c>
      <c r="B17" s="504">
        <v>0.4536</v>
      </c>
    </row>
    <row r="18" spans="1:2">
      <c r="B18" s="507"/>
    </row>
    <row r="19" spans="1:2">
      <c r="A19" s="503" t="s">
        <v>306</v>
      </c>
      <c r="B19" s="506" t="e">
        <f>VLOOKUP('1 General Information'!D16,'List of dropdown'!A14:B17,2,FALSE)</f>
        <v>#N/A</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85" zoomScaleNormal="85" zoomScaleSheetLayoutView="100" workbookViewId="0">
      <selection activeCell="D10" sqref="D10"/>
    </sheetView>
  </sheetViews>
  <sheetFormatPr baseColWidth="10" defaultColWidth="9.140625" defaultRowHeight="14.25"/>
  <cols>
    <col min="1" max="1" width="3.7109375" style="84" customWidth="1"/>
    <col min="2" max="2" width="26.5703125" style="84" customWidth="1"/>
    <col min="3" max="3" width="48.5703125" style="84" customWidth="1"/>
    <col min="4" max="4" width="19" style="84" customWidth="1"/>
    <col min="5" max="5" width="2.42578125" style="521" customWidth="1"/>
    <col min="6" max="6" width="5.5703125" style="84" customWidth="1"/>
    <col min="7" max="7" width="12.5703125" style="84" customWidth="1"/>
    <col min="8" max="8" width="11.5703125" style="84" customWidth="1"/>
    <col min="9" max="9" width="11.28515625" style="84" customWidth="1"/>
    <col min="10" max="11" width="9.140625" style="84" customWidth="1"/>
    <col min="12" max="16384" width="9.140625" style="84"/>
  </cols>
  <sheetData>
    <row r="1" spans="1:10" ht="15.75" thickBot="1">
      <c r="A1" s="645" t="s">
        <v>286</v>
      </c>
      <c r="B1" s="645"/>
      <c r="C1" s="645"/>
      <c r="D1" s="645"/>
      <c r="E1" s="538"/>
    </row>
    <row r="2" spans="1:10" ht="24" customHeight="1" thickTop="1">
      <c r="B2" s="646" t="s">
        <v>320</v>
      </c>
      <c r="C2" s="647"/>
      <c r="D2" s="648"/>
      <c r="E2" s="516"/>
    </row>
    <row r="3" spans="1:10" ht="9" customHeight="1">
      <c r="B3" s="85"/>
      <c r="C3" s="86"/>
      <c r="D3" s="94"/>
      <c r="E3" s="178"/>
    </row>
    <row r="4" spans="1:10" ht="9" customHeight="1">
      <c r="B4" s="92"/>
      <c r="C4" s="86"/>
      <c r="D4" s="94"/>
      <c r="E4" s="178"/>
    </row>
    <row r="5" spans="1:10" ht="20.25" customHeight="1">
      <c r="B5" s="657" t="s">
        <v>322</v>
      </c>
      <c r="C5" s="658"/>
      <c r="D5" s="659"/>
      <c r="E5" s="517"/>
    </row>
    <row r="6" spans="1:10" ht="15.75" customHeight="1" thickBot="1">
      <c r="B6" s="514" t="s">
        <v>331</v>
      </c>
      <c r="C6" s="512" t="s">
        <v>327</v>
      </c>
      <c r="D6" s="515" t="s">
        <v>370</v>
      </c>
      <c r="E6" s="517"/>
    </row>
    <row r="7" spans="1:10" ht="27.95" customHeight="1">
      <c r="B7" s="539" t="s">
        <v>323</v>
      </c>
      <c r="C7" s="540" t="s">
        <v>332</v>
      </c>
      <c r="D7" s="533"/>
      <c r="E7" s="518"/>
      <c r="F7" s="652" t="s">
        <v>333</v>
      </c>
      <c r="G7" s="653"/>
      <c r="H7" s="653"/>
      <c r="I7" s="654"/>
    </row>
    <row r="8" spans="1:10" ht="27.95" customHeight="1">
      <c r="B8" s="541" t="s">
        <v>324</v>
      </c>
      <c r="C8" s="540" t="s">
        <v>332</v>
      </c>
      <c r="D8" s="533"/>
      <c r="E8" s="518"/>
      <c r="F8" s="522"/>
      <c r="G8" s="523" t="s">
        <v>344</v>
      </c>
      <c r="H8" s="523" t="s">
        <v>345</v>
      </c>
      <c r="I8" s="524" t="s">
        <v>346</v>
      </c>
    </row>
    <row r="9" spans="1:10" ht="27.95" customHeight="1">
      <c r="B9" s="541" t="s">
        <v>325</v>
      </c>
      <c r="C9" s="540" t="s">
        <v>330</v>
      </c>
      <c r="D9" s="533"/>
      <c r="E9" s="518"/>
      <c r="F9" s="525" t="s">
        <v>347</v>
      </c>
      <c r="G9" s="529"/>
      <c r="H9" s="529"/>
      <c r="I9" s="530"/>
    </row>
    <row r="10" spans="1:10" ht="27.95" customHeight="1">
      <c r="B10" s="541" t="s">
        <v>361</v>
      </c>
      <c r="C10" s="540" t="s">
        <v>366</v>
      </c>
      <c r="D10" s="533"/>
      <c r="E10" s="518"/>
      <c r="F10" s="525" t="s">
        <v>348</v>
      </c>
      <c r="G10" s="529"/>
      <c r="H10" s="529"/>
      <c r="I10" s="530"/>
    </row>
    <row r="11" spans="1:10" ht="27.95" customHeight="1">
      <c r="B11" s="541" t="s">
        <v>362</v>
      </c>
      <c r="C11" s="540" t="s">
        <v>365</v>
      </c>
      <c r="D11" s="533"/>
      <c r="E11" s="518"/>
      <c r="F11" s="525" t="s">
        <v>349</v>
      </c>
      <c r="G11" s="529"/>
      <c r="H11" s="527"/>
      <c r="I11" s="528"/>
    </row>
    <row r="12" spans="1:10" ht="27.95" customHeight="1">
      <c r="B12" s="541" t="s">
        <v>363</v>
      </c>
      <c r="C12" s="540" t="s">
        <v>364</v>
      </c>
      <c r="D12" s="533"/>
      <c r="E12" s="518"/>
      <c r="F12" s="525" t="s">
        <v>350</v>
      </c>
      <c r="G12" s="529"/>
      <c r="H12" s="527"/>
      <c r="I12" s="528"/>
    </row>
    <row r="13" spans="1:10" ht="27.95" customHeight="1" thickBot="1">
      <c r="B13" s="541" t="s">
        <v>100</v>
      </c>
      <c r="C13" s="540" t="s">
        <v>374</v>
      </c>
      <c r="D13" s="533"/>
      <c r="E13" s="518"/>
      <c r="F13" s="525" t="s">
        <v>351</v>
      </c>
      <c r="G13" s="535"/>
      <c r="H13" s="527"/>
      <c r="I13" s="528"/>
    </row>
    <row r="14" spans="1:10" ht="27.95" customHeight="1" thickBot="1">
      <c r="B14" s="541" t="s">
        <v>328</v>
      </c>
      <c r="C14" s="540" t="s">
        <v>329</v>
      </c>
      <c r="D14" s="533"/>
      <c r="E14" s="518"/>
      <c r="F14" s="526" t="s">
        <v>8</v>
      </c>
      <c r="G14" s="536">
        <f>SUM(G9:G13)</f>
        <v>0</v>
      </c>
      <c r="H14" s="536">
        <f>H9*H10</f>
        <v>0</v>
      </c>
      <c r="I14" s="536" t="e">
        <f>I9/I10</f>
        <v>#DIV/0!</v>
      </c>
    </row>
    <row r="15" spans="1:10" ht="27.95" customHeight="1">
      <c r="B15" s="541" t="s">
        <v>326</v>
      </c>
      <c r="C15" s="540" t="s">
        <v>375</v>
      </c>
      <c r="D15" s="533"/>
      <c r="E15" s="518"/>
      <c r="F15" s="531"/>
      <c r="G15" s="532"/>
      <c r="H15" s="532"/>
      <c r="I15" s="532"/>
      <c r="J15" s="521"/>
    </row>
    <row r="16" spans="1:10" ht="27.95" customHeight="1">
      <c r="B16" s="510"/>
      <c r="C16" s="542"/>
      <c r="D16" s="533"/>
      <c r="E16" s="518"/>
    </row>
    <row r="17" spans="2:5" ht="15.75" customHeight="1">
      <c r="B17" s="105"/>
      <c r="C17" s="86"/>
      <c r="D17" s="513">
        <f>SUM(D7:D16)</f>
        <v>0</v>
      </c>
      <c r="E17" s="519"/>
    </row>
    <row r="18" spans="2:5" ht="15.75" customHeight="1">
      <c r="B18" s="105"/>
      <c r="C18" s="86"/>
      <c r="D18" s="511"/>
      <c r="E18" s="520"/>
    </row>
    <row r="19" spans="2:5" ht="15.75" customHeight="1">
      <c r="B19" s="657" t="s">
        <v>334</v>
      </c>
      <c r="C19" s="658"/>
      <c r="D19" s="659"/>
      <c r="E19" s="517"/>
    </row>
    <row r="20" spans="2:5" ht="15.75" customHeight="1">
      <c r="B20" s="514" t="s">
        <v>335</v>
      </c>
      <c r="C20" s="512" t="s">
        <v>327</v>
      </c>
      <c r="D20" s="515" t="s">
        <v>370</v>
      </c>
      <c r="E20" s="517"/>
    </row>
    <row r="21" spans="2:5" ht="27.95" customHeight="1">
      <c r="B21" s="539" t="s">
        <v>336</v>
      </c>
      <c r="C21" s="540" t="s">
        <v>353</v>
      </c>
      <c r="D21" s="533"/>
      <c r="E21" s="518"/>
    </row>
    <row r="22" spans="2:5" ht="27.95" customHeight="1">
      <c r="B22" s="539" t="s">
        <v>340</v>
      </c>
      <c r="C22" s="540" t="s">
        <v>354</v>
      </c>
      <c r="D22" s="533"/>
      <c r="E22" s="518"/>
    </row>
    <row r="23" spans="2:5" ht="27.95" customHeight="1">
      <c r="B23" s="541" t="s">
        <v>337</v>
      </c>
      <c r="C23" s="540" t="s">
        <v>355</v>
      </c>
      <c r="D23" s="533"/>
      <c r="E23" s="518"/>
    </row>
    <row r="24" spans="2:5" ht="27.95" customHeight="1">
      <c r="B24" s="541" t="s">
        <v>341</v>
      </c>
      <c r="C24" s="540" t="s">
        <v>356</v>
      </c>
      <c r="D24" s="533"/>
      <c r="E24" s="518"/>
    </row>
    <row r="25" spans="2:5" ht="27.95" customHeight="1">
      <c r="B25" s="541" t="s">
        <v>338</v>
      </c>
      <c r="C25" s="540" t="s">
        <v>342</v>
      </c>
      <c r="D25" s="533"/>
      <c r="E25" s="518"/>
    </row>
    <row r="26" spans="2:5" ht="27.95" customHeight="1">
      <c r="B26" s="541" t="s">
        <v>339</v>
      </c>
      <c r="C26" s="540" t="s">
        <v>357</v>
      </c>
      <c r="D26" s="533"/>
      <c r="E26" s="518"/>
    </row>
    <row r="27" spans="2:5" ht="27.95" customHeight="1">
      <c r="B27" s="541" t="s">
        <v>343</v>
      </c>
      <c r="C27" s="540" t="s">
        <v>359</v>
      </c>
      <c r="D27" s="533"/>
      <c r="E27" s="518"/>
    </row>
    <row r="28" spans="2:5" ht="27.95" customHeight="1">
      <c r="B28" s="541" t="s">
        <v>358</v>
      </c>
      <c r="C28" s="540" t="s">
        <v>360</v>
      </c>
      <c r="D28" s="533"/>
      <c r="E28" s="518"/>
    </row>
    <row r="29" spans="2:5" ht="27.95" customHeight="1">
      <c r="B29" s="534"/>
      <c r="C29" s="543"/>
      <c r="D29" s="533"/>
      <c r="E29" s="518"/>
    </row>
    <row r="30" spans="2:5" ht="15.75" customHeight="1">
      <c r="B30" s="105"/>
      <c r="C30" s="86"/>
      <c r="D30" s="513">
        <f>SUM(D21:D29)</f>
        <v>0</v>
      </c>
      <c r="E30" s="519"/>
    </row>
    <row r="31" spans="2:5" ht="15.75" customHeight="1" thickBot="1">
      <c r="B31" s="105"/>
      <c r="C31" s="86"/>
      <c r="D31" s="94"/>
    </row>
    <row r="32" spans="2:5" ht="15.75" customHeight="1" thickBot="1">
      <c r="B32" s="105"/>
      <c r="C32" s="557" t="s">
        <v>352</v>
      </c>
      <c r="D32" s="537">
        <f>D30-D17</f>
        <v>0</v>
      </c>
    </row>
    <row r="33" spans="2:4" ht="35.25" customHeight="1">
      <c r="B33" s="649" t="str">
        <f>IF(D32&gt;0,"You are profitable! Proceed with detailed analysis to be sure.",(IF(D32&lt;0,"You are making a loss. Review your values or consider additional income opportunities business or means to reduce expenses.","")))</f>
        <v/>
      </c>
      <c r="C33" s="650"/>
      <c r="D33" s="651"/>
    </row>
    <row r="34" spans="2:4" ht="15.75" customHeight="1">
      <c r="B34" s="105"/>
      <c r="C34" s="655"/>
      <c r="D34" s="656"/>
    </row>
    <row r="35" spans="2:4" ht="15" thickBot="1">
      <c r="B35" s="282"/>
      <c r="C35" s="283"/>
      <c r="D35" s="342"/>
    </row>
    <row r="36" spans="2:4" ht="15" thickTop="1"/>
  </sheetData>
  <sheetProtection algorithmName="SHA-512" hashValue="7hxooEYUoRKyjU/fRH9M0uMyjV6/A6luYUq4611pcRvSV85eo5DPQgi4vVi+rqhQ3VNvOZ8Kb1BEj0LCPEIJnQ==" saltValue="JDfzuCIeRAXFxGvT3ij+1g==" spinCount="100000" sheet="1" selectLockedCells="1"/>
  <mergeCells count="7">
    <mergeCell ref="A1:D1"/>
    <mergeCell ref="B2:D2"/>
    <mergeCell ref="B33:D33"/>
    <mergeCell ref="F7:I7"/>
    <mergeCell ref="C34:D34"/>
    <mergeCell ref="B5:D5"/>
    <mergeCell ref="B19:D19"/>
  </mergeCells>
  <conditionalFormatting sqref="B33">
    <cfRule type="expression" dxfId="5" priority="1">
      <formula>$D$32&lt;0</formula>
    </cfRule>
    <cfRule type="expression" dxfId="4" priority="2">
      <formula>$D$32&gt;0</formula>
    </cfRule>
  </conditionalFormatting>
  <pageMargins left="0.51181102362204722" right="0.51181102362204722" top="0.98425196850393704" bottom="0.59055118110236227" header="0.43307086614173229" footer="0.31496062992125984"/>
  <pageSetup paperSize="9" scale="87" orientation="portrait" r:id="rId1"/>
  <headerFooter>
    <oddHeader>&amp;L&amp;"-,Fett"&amp;12Farm Analysis Tool&amp;C&amp;"-,Fett"&amp;12Section: Farm Equipment and Assets&amp;R&amp;G</oddHeader>
    <oddFooter>&amp;L&amp;"-,Kursiv"Version 2015 V2.2&amp;RPage 3</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40"/>
  <sheetViews>
    <sheetView topLeftCell="A7" zoomScaleNormal="100" zoomScaleSheetLayoutView="100" workbookViewId="0">
      <selection activeCell="E13" sqref="D13:E13"/>
    </sheetView>
  </sheetViews>
  <sheetFormatPr baseColWidth="10" defaultColWidth="11.42578125" defaultRowHeight="14.25"/>
  <cols>
    <col min="1" max="1" width="3.7109375" style="7" customWidth="1"/>
    <col min="2" max="2" width="27.7109375" style="7" customWidth="1"/>
    <col min="3" max="3" width="9.7109375" style="7" customWidth="1"/>
    <col min="4" max="4" width="13.140625" style="7" customWidth="1"/>
    <col min="5" max="5" width="13" style="7" customWidth="1"/>
    <col min="6" max="6" width="10.85546875" style="10" customWidth="1"/>
    <col min="7" max="7" width="9" style="10" customWidth="1"/>
    <col min="8" max="8" width="6.7109375" style="7" customWidth="1"/>
    <col min="9" max="9" width="13.28515625" style="7" customWidth="1"/>
    <col min="10" max="10" width="10.5703125" style="10" customWidth="1"/>
    <col min="11" max="11" width="3.7109375" style="7" customWidth="1"/>
    <col min="12" max="16384" width="11.42578125" style="7"/>
  </cols>
  <sheetData>
    <row r="1" spans="1:10" ht="15.75" thickBot="1">
      <c r="A1" s="660" t="s">
        <v>286</v>
      </c>
      <c r="B1" s="660"/>
      <c r="C1" s="660"/>
      <c r="D1" s="660"/>
      <c r="E1" s="660"/>
      <c r="F1" s="660"/>
      <c r="G1" s="660"/>
      <c r="H1" s="660"/>
      <c r="I1" s="660"/>
      <c r="J1" s="660"/>
    </row>
    <row r="2" spans="1:10" ht="12" customHeight="1" thickTop="1">
      <c r="B2" s="671" t="s">
        <v>198</v>
      </c>
      <c r="C2" s="672"/>
      <c r="D2" s="672"/>
      <c r="E2" s="672"/>
      <c r="F2" s="672"/>
      <c r="G2" s="672"/>
      <c r="H2" s="672"/>
      <c r="I2" s="672"/>
      <c r="J2" s="673"/>
    </row>
    <row r="3" spans="1:10" ht="11.25" customHeight="1">
      <c r="B3" s="674"/>
      <c r="C3" s="675"/>
      <c r="D3" s="675"/>
      <c r="E3" s="675"/>
      <c r="F3" s="675"/>
      <c r="G3" s="675"/>
      <c r="H3" s="675"/>
      <c r="I3" s="675"/>
      <c r="J3" s="676"/>
    </row>
    <row r="4" spans="1:10" ht="9.75" customHeight="1">
      <c r="B4" s="12"/>
      <c r="C4" s="13"/>
      <c r="D4" s="13"/>
      <c r="E4" s="13"/>
      <c r="F4" s="13"/>
      <c r="G4" s="13"/>
      <c r="H4" s="14"/>
      <c r="I4" s="14"/>
      <c r="J4" s="15"/>
    </row>
    <row r="5" spans="1:10" ht="15">
      <c r="B5" s="16" t="s">
        <v>19</v>
      </c>
      <c r="C5" s="682"/>
      <c r="D5" s="683"/>
      <c r="E5" s="684"/>
      <c r="F5" s="17"/>
      <c r="G5" s="18" t="s">
        <v>20</v>
      </c>
      <c r="H5" s="688"/>
      <c r="I5" s="689"/>
      <c r="J5" s="690"/>
    </row>
    <row r="6" spans="1:10" ht="15">
      <c r="B6" s="16" t="s">
        <v>14</v>
      </c>
      <c r="C6" s="685"/>
      <c r="D6" s="686"/>
      <c r="E6" s="687"/>
      <c r="F6" s="19"/>
      <c r="G6" s="18" t="s">
        <v>18</v>
      </c>
      <c r="H6" s="661"/>
      <c r="I6" s="662"/>
      <c r="J6" s="663"/>
    </row>
    <row r="7" spans="1:10" ht="15">
      <c r="B7" s="12"/>
      <c r="C7" s="20"/>
      <c r="D7" s="21"/>
      <c r="E7" s="21"/>
      <c r="F7" s="20"/>
      <c r="G7" s="20"/>
      <c r="H7" s="20"/>
      <c r="I7" s="20"/>
      <c r="J7" s="22"/>
    </row>
    <row r="8" spans="1:10" ht="15">
      <c r="B8" s="23" t="s">
        <v>0</v>
      </c>
      <c r="C8" s="677"/>
      <c r="D8" s="678"/>
      <c r="E8" s="678"/>
      <c r="F8" s="678"/>
      <c r="G8" s="678"/>
      <c r="H8" s="678"/>
      <c r="I8" s="678"/>
      <c r="J8" s="679"/>
    </row>
    <row r="9" spans="1:10" ht="15">
      <c r="B9" s="16" t="s">
        <v>16</v>
      </c>
      <c r="C9" s="664"/>
      <c r="D9" s="680"/>
      <c r="E9" s="681"/>
      <c r="F9" s="24"/>
      <c r="G9" s="24"/>
      <c r="H9" s="25"/>
      <c r="I9" s="25"/>
      <c r="J9" s="26"/>
    </row>
    <row r="10" spans="1:10" ht="15">
      <c r="B10" s="16" t="s">
        <v>1</v>
      </c>
      <c r="C10" s="664"/>
      <c r="D10" s="680"/>
      <c r="E10" s="681"/>
      <c r="F10" s="24"/>
      <c r="G10" s="24"/>
      <c r="H10" s="25"/>
      <c r="I10" s="25"/>
      <c r="J10" s="26"/>
    </row>
    <row r="11" spans="1:10" ht="15">
      <c r="B11" s="27" t="s">
        <v>2</v>
      </c>
      <c r="C11" s="664"/>
      <c r="D11" s="665"/>
      <c r="E11" s="666"/>
      <c r="F11" s="28"/>
      <c r="G11" s="24"/>
      <c r="H11" s="25"/>
      <c r="I11" s="25"/>
      <c r="J11" s="26"/>
    </row>
    <row r="12" spans="1:10" ht="15">
      <c r="B12" s="16" t="s">
        <v>15</v>
      </c>
      <c r="C12" s="664"/>
      <c r="D12" s="665"/>
      <c r="E12" s="665"/>
      <c r="F12" s="665"/>
      <c r="G12" s="665"/>
      <c r="H12" s="666"/>
      <c r="I12" s="17"/>
      <c r="J12" s="432"/>
    </row>
    <row r="13" spans="1:10" ht="15">
      <c r="B13" s="16" t="s">
        <v>294</v>
      </c>
      <c r="C13" s="29"/>
      <c r="D13" s="30"/>
      <c r="E13" s="31"/>
      <c r="F13" s="32" t="s">
        <v>295</v>
      </c>
      <c r="G13" s="33"/>
      <c r="H13" s="34"/>
      <c r="I13" s="35"/>
      <c r="J13" s="26"/>
    </row>
    <row r="14" spans="1:10" ht="15">
      <c r="B14" s="16" t="s">
        <v>3</v>
      </c>
      <c r="C14" s="29"/>
      <c r="D14" s="36"/>
      <c r="E14" s="34"/>
      <c r="F14" s="33"/>
      <c r="G14" s="33"/>
      <c r="H14" s="34"/>
      <c r="I14" s="35"/>
      <c r="J14" s="26"/>
    </row>
    <row r="15" spans="1:10" ht="15">
      <c r="B15" s="16" t="s">
        <v>21</v>
      </c>
      <c r="C15" s="29"/>
      <c r="D15" s="36"/>
      <c r="E15" s="34"/>
      <c r="F15" s="33"/>
      <c r="G15" s="33"/>
      <c r="H15" s="34"/>
      <c r="I15" s="37" t="s">
        <v>4</v>
      </c>
      <c r="J15" s="595" t="e">
        <f>'List of dropdown'!B10</f>
        <v>#N/A</v>
      </c>
    </row>
    <row r="16" spans="1:10" ht="15">
      <c r="B16" s="16" t="s">
        <v>45</v>
      </c>
      <c r="C16" s="29"/>
      <c r="D16" s="36"/>
      <c r="E16" s="34"/>
      <c r="F16" s="33"/>
      <c r="G16" s="33"/>
      <c r="H16" s="34"/>
      <c r="I16" s="37" t="s">
        <v>46</v>
      </c>
      <c r="J16" s="596" t="e">
        <f>'List of dropdown'!B19</f>
        <v>#N/A</v>
      </c>
    </row>
    <row r="17" spans="2:10" ht="9.75" customHeight="1" thickBot="1">
      <c r="B17" s="38"/>
      <c r="C17" s="39"/>
      <c r="D17" s="40"/>
      <c r="E17" s="41"/>
      <c r="F17" s="42"/>
      <c r="G17" s="42"/>
      <c r="H17" s="41"/>
      <c r="I17" s="43"/>
      <c r="J17" s="44"/>
    </row>
    <row r="18" spans="2:10" ht="9.75" customHeight="1" thickTop="1" thickBot="1">
      <c r="B18" s="667"/>
      <c r="C18" s="667"/>
      <c r="D18" s="667"/>
      <c r="E18" s="667"/>
      <c r="F18" s="667"/>
      <c r="G18" s="667"/>
      <c r="H18" s="667"/>
      <c r="I18" s="667"/>
      <c r="J18" s="667"/>
    </row>
    <row r="19" spans="2:10" ht="24" customHeight="1" thickTop="1">
      <c r="B19" s="668" t="s">
        <v>199</v>
      </c>
      <c r="C19" s="669"/>
      <c r="D19" s="669"/>
      <c r="E19" s="669"/>
      <c r="F19" s="669"/>
      <c r="G19" s="669"/>
      <c r="H19" s="669"/>
      <c r="I19" s="669"/>
      <c r="J19" s="670"/>
    </row>
    <row r="20" spans="2:10" ht="9.75" customHeight="1">
      <c r="B20" s="45"/>
      <c r="C20" s="46"/>
      <c r="D20" s="46"/>
      <c r="E20" s="46"/>
      <c r="F20" s="47"/>
      <c r="G20" s="47"/>
      <c r="H20" s="46"/>
      <c r="I20" s="46"/>
      <c r="J20" s="26"/>
    </row>
    <row r="21" spans="2:10" ht="15">
      <c r="B21" s="3" t="s">
        <v>376</v>
      </c>
      <c r="C21" s="46"/>
      <c r="D21" s="48" t="s">
        <v>10</v>
      </c>
      <c r="E21" s="48"/>
      <c r="F21" s="48"/>
      <c r="G21" s="48"/>
      <c r="H21" s="49"/>
      <c r="I21" s="48"/>
      <c r="J21" s="26"/>
    </row>
    <row r="22" spans="2:10">
      <c r="B22" s="50" t="s">
        <v>5</v>
      </c>
      <c r="C22" s="51"/>
      <c r="D22" s="51"/>
      <c r="E22" s="52"/>
      <c r="F22" s="53">
        <f>+$D$15</f>
        <v>0</v>
      </c>
      <c r="G22" s="47" t="s">
        <v>6</v>
      </c>
      <c r="H22" s="46"/>
      <c r="I22" s="498" t="e">
        <f>+E22/$J$15</f>
        <v>#N/A</v>
      </c>
      <c r="J22" s="55" t="s">
        <v>7</v>
      </c>
    </row>
    <row r="23" spans="2:10">
      <c r="B23" s="50" t="s">
        <v>288</v>
      </c>
      <c r="C23" s="51"/>
      <c r="D23" s="51"/>
      <c r="E23" s="56"/>
      <c r="F23" s="53">
        <f t="shared" ref="F23:F29" si="0">+$D$15</f>
        <v>0</v>
      </c>
      <c r="G23" s="47" t="s">
        <v>6</v>
      </c>
      <c r="H23" s="46"/>
      <c r="I23" s="57" t="e">
        <f t="shared" ref="I23:I29" si="1">+E23/$J$15</f>
        <v>#N/A</v>
      </c>
      <c r="J23" s="55" t="s">
        <v>7</v>
      </c>
    </row>
    <row r="24" spans="2:10">
      <c r="B24" s="50" t="s">
        <v>293</v>
      </c>
      <c r="C24" s="51"/>
      <c r="D24" s="51"/>
      <c r="E24" s="56"/>
      <c r="F24" s="53">
        <f t="shared" si="0"/>
        <v>0</v>
      </c>
      <c r="G24" s="47" t="s">
        <v>6</v>
      </c>
      <c r="H24" s="46"/>
      <c r="I24" s="57" t="e">
        <f t="shared" si="1"/>
        <v>#N/A</v>
      </c>
      <c r="J24" s="55" t="s">
        <v>7</v>
      </c>
    </row>
    <row r="25" spans="2:10">
      <c r="B25" s="50" t="s">
        <v>289</v>
      </c>
      <c r="C25" s="51"/>
      <c r="D25" s="51"/>
      <c r="E25" s="56"/>
      <c r="F25" s="53">
        <f t="shared" si="0"/>
        <v>0</v>
      </c>
      <c r="G25" s="47" t="s">
        <v>6</v>
      </c>
      <c r="H25" s="46"/>
      <c r="I25" s="57" t="e">
        <f t="shared" si="1"/>
        <v>#N/A</v>
      </c>
      <c r="J25" s="55" t="s">
        <v>7</v>
      </c>
    </row>
    <row r="26" spans="2:10">
      <c r="B26" s="50" t="s">
        <v>290</v>
      </c>
      <c r="C26" s="51"/>
      <c r="D26" s="51"/>
      <c r="E26" s="56"/>
      <c r="F26" s="53">
        <f t="shared" si="0"/>
        <v>0</v>
      </c>
      <c r="G26" s="47" t="s">
        <v>6</v>
      </c>
      <c r="H26" s="46"/>
      <c r="I26" s="57" t="e">
        <f t="shared" si="1"/>
        <v>#N/A</v>
      </c>
      <c r="J26" s="55" t="s">
        <v>7</v>
      </c>
    </row>
    <row r="27" spans="2:10">
      <c r="B27" s="50" t="s">
        <v>291</v>
      </c>
      <c r="C27" s="51"/>
      <c r="D27" s="51"/>
      <c r="E27" s="484"/>
      <c r="F27" s="53">
        <f t="shared" si="0"/>
        <v>0</v>
      </c>
      <c r="G27" s="47" t="s">
        <v>6</v>
      </c>
      <c r="H27" s="46"/>
      <c r="I27" s="79" t="e">
        <f t="shared" si="1"/>
        <v>#N/A</v>
      </c>
      <c r="J27" s="55" t="s">
        <v>7</v>
      </c>
    </row>
    <row r="28" spans="2:10">
      <c r="B28" s="50" t="s">
        <v>292</v>
      </c>
      <c r="C28" s="485"/>
      <c r="D28" s="486"/>
      <c r="E28" s="58"/>
      <c r="F28" s="53">
        <f t="shared" si="0"/>
        <v>0</v>
      </c>
      <c r="G28" s="47" t="s">
        <v>6</v>
      </c>
      <c r="H28" s="46"/>
      <c r="I28" s="79" t="e">
        <f t="shared" si="1"/>
        <v>#N/A</v>
      </c>
      <c r="J28" s="55"/>
    </row>
    <row r="29" spans="2:10" ht="15">
      <c r="B29" s="45"/>
      <c r="C29" s="46"/>
      <c r="D29" s="48" t="s">
        <v>8</v>
      </c>
      <c r="E29" s="59">
        <f>+SUM(E22:E25)-E26+E27-E28</f>
        <v>0</v>
      </c>
      <c r="F29" s="53">
        <f t="shared" si="0"/>
        <v>0</v>
      </c>
      <c r="G29" s="47" t="s">
        <v>6</v>
      </c>
      <c r="H29" s="46"/>
      <c r="I29" s="59" t="e">
        <f t="shared" si="1"/>
        <v>#N/A</v>
      </c>
      <c r="J29" s="55" t="s">
        <v>7</v>
      </c>
    </row>
    <row r="30" spans="2:10">
      <c r="B30" s="45"/>
      <c r="C30" s="46"/>
      <c r="D30" s="46"/>
      <c r="E30" s="46"/>
      <c r="F30" s="47"/>
      <c r="G30" s="47"/>
      <c r="H30" s="46"/>
      <c r="I30" s="46"/>
      <c r="J30" s="26"/>
    </row>
    <row r="31" spans="2:10">
      <c r="B31" s="45"/>
      <c r="C31" s="46"/>
      <c r="D31" s="60"/>
      <c r="E31" s="61"/>
      <c r="F31" s="47"/>
      <c r="G31" s="47"/>
      <c r="H31" s="46"/>
      <c r="I31" s="62"/>
      <c r="J31" s="26"/>
    </row>
    <row r="32" spans="2:10" ht="15">
      <c r="B32" s="63" t="s">
        <v>9</v>
      </c>
      <c r="C32" s="64"/>
      <c r="D32" s="65" t="s">
        <v>10</v>
      </c>
      <c r="E32" s="66" t="s">
        <v>11</v>
      </c>
      <c r="F32" s="67" t="s">
        <v>17</v>
      </c>
      <c r="G32" s="68"/>
      <c r="H32" s="64"/>
      <c r="I32" s="48" t="s">
        <v>27</v>
      </c>
      <c r="J32" s="69"/>
    </row>
    <row r="33" spans="2:10">
      <c r="B33" s="70" t="s">
        <v>213</v>
      </c>
      <c r="C33" s="51"/>
      <c r="D33" s="71"/>
      <c r="E33" s="72"/>
      <c r="F33" s="73"/>
      <c r="G33" s="53">
        <f t="shared" ref="G33:G38" si="2">+$D$15</f>
        <v>0</v>
      </c>
      <c r="H33" s="47" t="s">
        <v>6</v>
      </c>
      <c r="I33" s="54" t="e">
        <f>(+E33+F33)/$J$15</f>
        <v>#N/A</v>
      </c>
      <c r="J33" s="55" t="s">
        <v>7</v>
      </c>
    </row>
    <row r="34" spans="2:10">
      <c r="B34" s="70" t="s">
        <v>12</v>
      </c>
      <c r="C34" s="51"/>
      <c r="D34" s="70"/>
      <c r="E34" s="74"/>
      <c r="F34" s="75"/>
      <c r="G34" s="53">
        <f t="shared" si="2"/>
        <v>0</v>
      </c>
      <c r="H34" s="47" t="s">
        <v>6</v>
      </c>
      <c r="I34" s="57" t="e">
        <f>(+E34+F34)/$J$15</f>
        <v>#N/A</v>
      </c>
      <c r="J34" s="55" t="s">
        <v>7</v>
      </c>
    </row>
    <row r="35" spans="2:10">
      <c r="B35" s="70" t="s">
        <v>28</v>
      </c>
      <c r="C35" s="51"/>
      <c r="D35" s="76"/>
      <c r="E35" s="74"/>
      <c r="F35" s="75"/>
      <c r="G35" s="53">
        <f t="shared" si="2"/>
        <v>0</v>
      </c>
      <c r="H35" s="47" t="s">
        <v>6</v>
      </c>
      <c r="I35" s="57" t="e">
        <f>(+E35+F35)/$J$15</f>
        <v>#N/A</v>
      </c>
      <c r="J35" s="55" t="s">
        <v>7</v>
      </c>
    </row>
    <row r="36" spans="2:10">
      <c r="B36" s="70" t="s">
        <v>214</v>
      </c>
      <c r="C36" s="51"/>
      <c r="D36" s="76"/>
      <c r="E36" s="74"/>
      <c r="F36" s="75"/>
      <c r="G36" s="53">
        <f t="shared" si="2"/>
        <v>0</v>
      </c>
      <c r="H36" s="47" t="s">
        <v>6</v>
      </c>
      <c r="I36" s="57" t="e">
        <f>(+E36+F36)/$J$15</f>
        <v>#N/A</v>
      </c>
      <c r="J36" s="55" t="s">
        <v>7</v>
      </c>
    </row>
    <row r="37" spans="2:10">
      <c r="B37" s="70" t="s">
        <v>215</v>
      </c>
      <c r="C37" s="51"/>
      <c r="D37" s="51"/>
      <c r="E37" s="77"/>
      <c r="F37" s="78"/>
      <c r="G37" s="53">
        <f t="shared" si="2"/>
        <v>0</v>
      </c>
      <c r="H37" s="47" t="s">
        <v>6</v>
      </c>
      <c r="I37" s="79" t="e">
        <f>(+E37+F37)/$J$15</f>
        <v>#N/A</v>
      </c>
      <c r="J37" s="55" t="s">
        <v>7</v>
      </c>
    </row>
    <row r="38" spans="2:10" ht="50.25" customHeight="1">
      <c r="B38" s="80"/>
      <c r="C38" s="81"/>
      <c r="D38" s="82" t="s">
        <v>13</v>
      </c>
      <c r="E38" s="83">
        <f>+SUM(E33:E37)</f>
        <v>0</v>
      </c>
      <c r="F38" s="59">
        <f>+SUM(F33:F37)</f>
        <v>0</v>
      </c>
      <c r="G38" s="53">
        <f t="shared" si="2"/>
        <v>0</v>
      </c>
      <c r="H38" s="47" t="s">
        <v>6</v>
      </c>
      <c r="I38" s="554" t="e">
        <f>IF((+$I$33+$I$34+$I$35+$I$36+$I$37)=I29,+$I$33+$I$34+$I$35+$I$36+$I$37,"CHECK Property rights")</f>
        <v>#N/A</v>
      </c>
      <c r="J38" s="55" t="s">
        <v>7</v>
      </c>
    </row>
    <row r="39" spans="2:10" ht="15" thickBot="1">
      <c r="B39" s="585"/>
      <c r="C39" s="586"/>
      <c r="D39" s="587"/>
      <c r="E39" s="588"/>
      <c r="F39" s="589"/>
      <c r="G39" s="589"/>
      <c r="H39" s="586"/>
      <c r="I39" s="590"/>
      <c r="J39" s="591"/>
    </row>
    <row r="40" spans="2:10" ht="15" thickTop="1"/>
  </sheetData>
  <sheetProtection algorithmName="SHA-512" hashValue="y5Z9ZhT+JHtIH2MGiV3CUHc8LSJFE7TuAGYmk60v5MLwCGYKdPu3TeDq9xhttVGh0kxkciiwZvC0pzbmUzu8/A==" saltValue="hDD2PH3jp0YiAXFBZ7pSQg==" spinCount="100000" sheet="1" selectLockedCells="1"/>
  <mergeCells count="13">
    <mergeCell ref="A1:J1"/>
    <mergeCell ref="H6:J6"/>
    <mergeCell ref="C12:H12"/>
    <mergeCell ref="B18:J18"/>
    <mergeCell ref="B19:J19"/>
    <mergeCell ref="B2:J3"/>
    <mergeCell ref="C8:J8"/>
    <mergeCell ref="C9:E9"/>
    <mergeCell ref="C11:E11"/>
    <mergeCell ref="C10:E10"/>
    <mergeCell ref="C5:E5"/>
    <mergeCell ref="C6:E6"/>
    <mergeCell ref="H5:J5"/>
  </mergeCells>
  <conditionalFormatting sqref="I38">
    <cfRule type="containsText" dxfId="3" priority="1" operator="containsText" text="CHECK Property rights">
      <formula>NOT(ISERROR(SEARCH("CHECK Property rights",I38)))</formula>
    </cfRule>
  </conditionalFormatting>
  <dataValidations xWindow="375" yWindow="302" count="4">
    <dataValidation type="decimal" operator="greaterThan" allowBlank="1" showInputMessage="1" showErrorMessage="1" error="Introduceti doar numere zecimale" sqref="E33:E37 E22:E28">
      <formula1>0</formula1>
    </dataValidation>
    <dataValidation type="whole" allowBlank="1" showInputMessage="1" showErrorMessage="1" error="You need to enter the year with four digits !" sqref="D13:E13">
      <formula1>1990</formula1>
      <formula2>2030</formula2>
    </dataValidation>
    <dataValidation allowBlank="1" showInputMessage="1" showErrorMessage="1" prompt="Please use the farm code as the unique file name." sqref="C6"/>
    <dataValidation allowBlank="1" showInputMessage="1" showErrorMessage="1" prompt="If CHECK! then compare area in Land classification to area in Property status. Areas do not match! " sqref="I38"/>
  </dataValidations>
  <pageMargins left="0.51181102362204722" right="0.51181102362204722" top="0.98425196850393704" bottom="0.59055118110236227" header="0.43307086614173229" footer="0.31496062992125984"/>
  <pageSetup paperSize="9" scale="84" orientation="portrait" r:id="rId1"/>
  <headerFooter>
    <oddHeader>&amp;L&amp;"-,Fett"&amp;12Farm Analysis Tool&amp;C&amp;"-,Fett"&amp;12Section: General Information / Land Resources&amp;R&amp;G</oddHeader>
    <oddFooter>&amp;L&amp;"-,Kursiv"&amp;10Version 2015 V2.2&amp;RPage 1</oddFooter>
  </headerFooter>
  <ignoredErrors>
    <ignoredError sqref="J15" unlockedFormula="1"/>
  </ignoredErrors>
  <legacyDrawingHF r:id="rId2"/>
  <extLst>
    <ext xmlns:x14="http://schemas.microsoft.com/office/spreadsheetml/2009/9/main" uri="{CCE6A557-97BC-4b89-ADB6-D9C93CAAB3DF}">
      <x14:dataValidations xmlns:xm="http://schemas.microsoft.com/office/excel/2006/main" xWindow="375" yWindow="302" count="2">
        <x14:dataValidation type="list" allowBlank="1" showInputMessage="1" showErrorMessage="1">
          <x14:formula1>
            <xm:f>'List of dropdown'!$A$3:$A$8</xm:f>
          </x14:formula1>
          <xm:sqref>D15</xm:sqref>
        </x14:dataValidation>
        <x14:dataValidation type="list" allowBlank="1" showInputMessage="1" showErrorMessage="1">
          <x14:formula1>
            <xm:f>'List of dropdown'!$A$14:$A$17</xm:f>
          </x14:formula1>
          <xm:sqref>D16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45"/>
  <sheetViews>
    <sheetView zoomScaleNormal="100" zoomScaleSheetLayoutView="90" workbookViewId="0">
      <selection activeCell="B11" sqref="B11:B13"/>
    </sheetView>
  </sheetViews>
  <sheetFormatPr baseColWidth="10" defaultColWidth="9.140625" defaultRowHeight="14.25"/>
  <cols>
    <col min="1" max="1" width="3.7109375" style="84" customWidth="1"/>
    <col min="2" max="2" width="35" style="84" customWidth="1"/>
    <col min="3" max="3" width="16.7109375" style="84" customWidth="1"/>
    <col min="4" max="4" width="16.28515625" style="84" customWidth="1"/>
    <col min="5" max="5" width="9.7109375" style="84" customWidth="1"/>
    <col min="6" max="6" width="9" style="84" customWidth="1"/>
    <col min="7" max="7" width="13.7109375" style="84" customWidth="1"/>
    <col min="8" max="8" width="29.5703125" style="84" customWidth="1"/>
    <col min="9" max="9" width="13.7109375" style="84" hidden="1" customWidth="1"/>
    <col min="10" max="10" width="10.28515625" style="84" customWidth="1"/>
    <col min="11" max="11" width="9.140625" style="84" customWidth="1"/>
    <col min="12" max="16384" width="9.140625" style="84"/>
  </cols>
  <sheetData>
    <row r="1" spans="1:9" ht="15.75" thickBot="1">
      <c r="A1" s="660" t="s">
        <v>286</v>
      </c>
      <c r="B1" s="660"/>
      <c r="C1" s="660"/>
      <c r="D1" s="660"/>
      <c r="E1" s="660"/>
      <c r="F1" s="660"/>
      <c r="G1" s="660"/>
      <c r="H1" s="660"/>
    </row>
    <row r="2" spans="1:9" ht="15.75" thickTop="1">
      <c r="B2" s="646" t="s">
        <v>200</v>
      </c>
      <c r="C2" s="647"/>
      <c r="D2" s="647"/>
      <c r="E2" s="647"/>
      <c r="F2" s="647"/>
      <c r="G2" s="648"/>
    </row>
    <row r="3" spans="1:9" ht="15">
      <c r="B3" s="85"/>
      <c r="C3" s="86"/>
      <c r="D3" s="86"/>
      <c r="E3" s="86"/>
      <c r="F3" s="87"/>
      <c r="G3" s="88"/>
    </row>
    <row r="4" spans="1:9" ht="15">
      <c r="B4" s="89"/>
      <c r="C4" s="86"/>
      <c r="D4" s="86"/>
      <c r="E4" s="90" t="s">
        <v>14</v>
      </c>
      <c r="F4" s="696">
        <f>'1 General Information'!C6</f>
        <v>0</v>
      </c>
      <c r="G4" s="697"/>
      <c r="I4" s="91"/>
    </row>
    <row r="5" spans="1:9">
      <c r="B5" s="92"/>
      <c r="C5" s="86"/>
      <c r="D5" s="86"/>
      <c r="E5" s="93"/>
      <c r="F5" s="86"/>
      <c r="G5" s="94"/>
    </row>
    <row r="6" spans="1:9" ht="15.75" customHeight="1">
      <c r="B6" s="698" t="s">
        <v>321</v>
      </c>
      <c r="C6" s="694" t="s">
        <v>372</v>
      </c>
      <c r="D6" s="694" t="s">
        <v>371</v>
      </c>
      <c r="E6" s="701" t="s">
        <v>22</v>
      </c>
      <c r="F6" s="703" t="s">
        <v>245</v>
      </c>
      <c r="G6" s="692" t="s">
        <v>246</v>
      </c>
    </row>
    <row r="7" spans="1:9" ht="15.75" customHeight="1">
      <c r="B7" s="699"/>
      <c r="C7" s="695"/>
      <c r="D7" s="695"/>
      <c r="E7" s="702"/>
      <c r="F7" s="704"/>
      <c r="G7" s="693"/>
    </row>
    <row r="8" spans="1:9" ht="15.75" customHeight="1">
      <c r="B8" s="699"/>
      <c r="C8" s="695"/>
      <c r="D8" s="695"/>
      <c r="E8" s="702"/>
      <c r="F8" s="704"/>
      <c r="G8" s="693"/>
    </row>
    <row r="9" spans="1:9" ht="36" customHeight="1">
      <c r="B9" s="699"/>
      <c r="C9" s="695"/>
      <c r="D9" s="695"/>
      <c r="E9" s="702"/>
      <c r="F9" s="704"/>
      <c r="G9" s="693"/>
    </row>
    <row r="10" spans="1:9" ht="16.5" customHeight="1">
      <c r="B10" s="700"/>
      <c r="C10" s="547">
        <f>'1 General Information'!D14</f>
        <v>0</v>
      </c>
      <c r="D10" s="548">
        <f>'1 General Information'!D14</f>
        <v>0</v>
      </c>
      <c r="E10" s="549" t="s">
        <v>42</v>
      </c>
      <c r="F10" s="550" t="s">
        <v>42</v>
      </c>
      <c r="G10" s="95">
        <f>'1 General Information'!D14</f>
        <v>0</v>
      </c>
    </row>
    <row r="11" spans="1:9" ht="15.75" customHeight="1">
      <c r="B11" s="433" t="s">
        <v>43</v>
      </c>
      <c r="C11" s="96"/>
      <c r="D11" s="551"/>
      <c r="E11" s="551"/>
      <c r="F11" s="96"/>
      <c r="G11" s="546" t="str">
        <f>IFERROR(SLN(C11,D11,(F11-E11)),"")</f>
        <v/>
      </c>
      <c r="H11" s="98" t="s">
        <v>190</v>
      </c>
      <c r="I11" s="91" t="s">
        <v>43</v>
      </c>
    </row>
    <row r="12" spans="1:9" ht="15.75" customHeight="1">
      <c r="B12" s="101" t="s">
        <v>43</v>
      </c>
      <c r="C12" s="99"/>
      <c r="D12" s="97"/>
      <c r="E12" s="97"/>
      <c r="F12" s="96"/>
      <c r="G12" s="546" t="str">
        <f t="shared" ref="G12:G36" si="0">IFERROR(SLN(C12,D12,(F12-E12)),"")</f>
        <v/>
      </c>
      <c r="H12" s="100"/>
    </row>
    <row r="13" spans="1:9" ht="15.75" customHeight="1">
      <c r="B13" s="101" t="s">
        <v>43</v>
      </c>
      <c r="C13" s="99"/>
      <c r="D13" s="97"/>
      <c r="E13" s="97"/>
      <c r="F13" s="96"/>
      <c r="G13" s="546" t="str">
        <f t="shared" si="0"/>
        <v/>
      </c>
      <c r="H13" s="100" t="s">
        <v>172</v>
      </c>
      <c r="I13" s="100" t="s">
        <v>315</v>
      </c>
    </row>
    <row r="14" spans="1:9" ht="15.75" customHeight="1">
      <c r="B14" s="433" t="s">
        <v>43</v>
      </c>
      <c r="C14" s="99"/>
      <c r="D14" s="97"/>
      <c r="E14" s="97"/>
      <c r="F14" s="99"/>
      <c r="G14" s="546" t="str">
        <f t="shared" si="0"/>
        <v/>
      </c>
      <c r="H14" s="100" t="s">
        <v>312</v>
      </c>
      <c r="I14" s="100" t="s">
        <v>316</v>
      </c>
    </row>
    <row r="15" spans="1:9" ht="15.75" customHeight="1">
      <c r="B15" s="433" t="s">
        <v>43</v>
      </c>
      <c r="C15" s="99"/>
      <c r="D15" s="97"/>
      <c r="E15" s="97"/>
      <c r="F15" s="99"/>
      <c r="G15" s="546" t="str">
        <f t="shared" si="0"/>
        <v/>
      </c>
      <c r="H15" s="100" t="s">
        <v>173</v>
      </c>
      <c r="I15" s="100" t="s">
        <v>34</v>
      </c>
    </row>
    <row r="16" spans="1:9" ht="15.75" customHeight="1">
      <c r="B16" s="101" t="s">
        <v>43</v>
      </c>
      <c r="C16" s="99"/>
      <c r="D16" s="97"/>
      <c r="E16" s="97"/>
      <c r="F16" s="99"/>
      <c r="G16" s="546" t="str">
        <f t="shared" si="0"/>
        <v/>
      </c>
      <c r="H16" s="100" t="s">
        <v>313</v>
      </c>
      <c r="I16" s="100" t="s">
        <v>314</v>
      </c>
    </row>
    <row r="17" spans="2:9" ht="15.75" customHeight="1">
      <c r="B17" s="101" t="s">
        <v>43</v>
      </c>
      <c r="C17" s="99"/>
      <c r="D17" s="97"/>
      <c r="E17" s="97"/>
      <c r="F17" s="99"/>
      <c r="G17" s="546" t="str">
        <f>IFERROR(SLN(C17,D17,(F17-E17)),"")</f>
        <v/>
      </c>
      <c r="H17" s="100" t="s">
        <v>174</v>
      </c>
      <c r="I17" s="100" t="s">
        <v>317</v>
      </c>
    </row>
    <row r="18" spans="2:9" ht="15.75" customHeight="1">
      <c r="B18" s="429" t="s">
        <v>43</v>
      </c>
      <c r="C18" s="99"/>
      <c r="D18" s="97"/>
      <c r="E18" s="97"/>
      <c r="F18" s="99"/>
      <c r="G18" s="546" t="str">
        <f t="shared" si="0"/>
        <v/>
      </c>
      <c r="H18" s="100" t="s">
        <v>176</v>
      </c>
      <c r="I18" s="100" t="s">
        <v>29</v>
      </c>
    </row>
    <row r="19" spans="2:9" ht="15.75" customHeight="1">
      <c r="B19" s="500" t="s">
        <v>43</v>
      </c>
      <c r="C19" s="99"/>
      <c r="D19" s="97"/>
      <c r="E19" s="97"/>
      <c r="F19" s="99"/>
      <c r="G19" s="546" t="str">
        <f t="shared" si="0"/>
        <v/>
      </c>
      <c r="H19" s="100" t="s">
        <v>177</v>
      </c>
      <c r="I19" s="100" t="s">
        <v>318</v>
      </c>
    </row>
    <row r="20" spans="2:9" ht="15.75" customHeight="1">
      <c r="B20" s="500" t="s">
        <v>43</v>
      </c>
      <c r="C20" s="99"/>
      <c r="D20" s="97"/>
      <c r="E20" s="97"/>
      <c r="F20" s="99"/>
      <c r="G20" s="546" t="str">
        <f t="shared" si="0"/>
        <v/>
      </c>
      <c r="H20" s="100" t="s">
        <v>178</v>
      </c>
      <c r="I20" s="100" t="s">
        <v>319</v>
      </c>
    </row>
    <row r="21" spans="2:9" ht="15.75" customHeight="1">
      <c r="B21" s="429" t="s">
        <v>43</v>
      </c>
      <c r="C21" s="99"/>
      <c r="D21" s="97"/>
      <c r="E21" s="97"/>
      <c r="F21" s="99"/>
      <c r="G21" s="546" t="str">
        <f t="shared" si="0"/>
        <v/>
      </c>
      <c r="H21" s="100" t="s">
        <v>179</v>
      </c>
      <c r="I21" s="100" t="s">
        <v>30</v>
      </c>
    </row>
    <row r="22" spans="2:9" ht="15.75" customHeight="1">
      <c r="B22" s="429" t="s">
        <v>43</v>
      </c>
      <c r="C22" s="99"/>
      <c r="D22" s="97"/>
      <c r="E22" s="97"/>
      <c r="F22" s="99"/>
      <c r="G22" s="546" t="str">
        <f t="shared" si="0"/>
        <v/>
      </c>
      <c r="H22" s="100" t="s">
        <v>180</v>
      </c>
      <c r="I22" s="100" t="s">
        <v>36</v>
      </c>
    </row>
    <row r="23" spans="2:9" ht="15.75" customHeight="1">
      <c r="B23" s="500" t="s">
        <v>43</v>
      </c>
      <c r="C23" s="99"/>
      <c r="D23" s="97"/>
      <c r="E23" s="97"/>
      <c r="F23" s="99"/>
      <c r="G23" s="546" t="str">
        <f t="shared" si="0"/>
        <v/>
      </c>
      <c r="H23" s="100" t="s">
        <v>181</v>
      </c>
      <c r="I23" s="100" t="s">
        <v>31</v>
      </c>
    </row>
    <row r="24" spans="2:9" ht="15.75" customHeight="1">
      <c r="B24" s="500" t="s">
        <v>43</v>
      </c>
      <c r="C24" s="99"/>
      <c r="D24" s="97"/>
      <c r="E24" s="97"/>
      <c r="F24" s="99"/>
      <c r="G24" s="546" t="str">
        <f t="shared" si="0"/>
        <v/>
      </c>
      <c r="H24" s="100" t="s">
        <v>182</v>
      </c>
      <c r="I24" s="100" t="s">
        <v>32</v>
      </c>
    </row>
    <row r="25" spans="2:9" ht="15.75" customHeight="1">
      <c r="B25" s="101" t="s">
        <v>43</v>
      </c>
      <c r="C25" s="99"/>
      <c r="D25" s="97"/>
      <c r="E25" s="97"/>
      <c r="F25" s="99"/>
      <c r="G25" s="546" t="str">
        <f t="shared" si="0"/>
        <v/>
      </c>
      <c r="H25" s="100" t="s">
        <v>183</v>
      </c>
      <c r="I25" s="100" t="s">
        <v>33</v>
      </c>
    </row>
    <row r="26" spans="2:9" ht="15.75" customHeight="1">
      <c r="B26" s="500" t="s">
        <v>43</v>
      </c>
      <c r="C26" s="99"/>
      <c r="D26" s="97"/>
      <c r="E26" s="97"/>
      <c r="F26" s="99"/>
      <c r="G26" s="546" t="str">
        <f t="shared" si="0"/>
        <v/>
      </c>
      <c r="H26" s="100" t="s">
        <v>184</v>
      </c>
      <c r="I26" s="100" t="s">
        <v>37</v>
      </c>
    </row>
    <row r="27" spans="2:9" ht="15.75" customHeight="1">
      <c r="B27" s="429" t="s">
        <v>43</v>
      </c>
      <c r="C27" s="99"/>
      <c r="D27" s="97"/>
      <c r="E27" s="97"/>
      <c r="F27" s="99"/>
      <c r="G27" s="546" t="str">
        <f t="shared" si="0"/>
        <v/>
      </c>
      <c r="H27" s="100" t="s">
        <v>185</v>
      </c>
      <c r="I27" s="100" t="s">
        <v>38</v>
      </c>
    </row>
    <row r="28" spans="2:9" ht="15.75" customHeight="1">
      <c r="B28" s="500" t="s">
        <v>43</v>
      </c>
      <c r="C28" s="99"/>
      <c r="D28" s="97"/>
      <c r="E28" s="97"/>
      <c r="F28" s="99"/>
      <c r="G28" s="546" t="str">
        <f t="shared" si="0"/>
        <v/>
      </c>
      <c r="H28" s="100" t="s">
        <v>186</v>
      </c>
      <c r="I28" s="100" t="s">
        <v>39</v>
      </c>
    </row>
    <row r="29" spans="2:9" ht="15.75" customHeight="1">
      <c r="B29" s="500"/>
      <c r="C29" s="99"/>
      <c r="D29" s="97"/>
      <c r="E29" s="97"/>
      <c r="F29" s="99"/>
      <c r="G29" s="546" t="str">
        <f t="shared" si="0"/>
        <v/>
      </c>
      <c r="H29" s="100" t="s">
        <v>187</v>
      </c>
      <c r="I29" s="100" t="s">
        <v>44</v>
      </c>
    </row>
    <row r="30" spans="2:9" ht="15.75" customHeight="1">
      <c r="B30" s="500"/>
      <c r="C30" s="99"/>
      <c r="D30" s="97"/>
      <c r="E30" s="97"/>
      <c r="F30" s="99"/>
      <c r="G30" s="546" t="str">
        <f t="shared" si="0"/>
        <v/>
      </c>
      <c r="H30" s="100" t="s">
        <v>188</v>
      </c>
      <c r="I30" s="100" t="s">
        <v>40</v>
      </c>
    </row>
    <row r="31" spans="2:9" ht="15.75" customHeight="1">
      <c r="B31" s="500"/>
      <c r="C31" s="99"/>
      <c r="D31" s="97"/>
      <c r="E31" s="97"/>
      <c r="F31" s="99"/>
      <c r="G31" s="546" t="str">
        <f t="shared" si="0"/>
        <v/>
      </c>
      <c r="H31" s="100" t="s">
        <v>189</v>
      </c>
      <c r="I31" s="100" t="s">
        <v>41</v>
      </c>
    </row>
    <row r="32" spans="2:9" ht="15.75" customHeight="1">
      <c r="B32" s="500"/>
      <c r="C32" s="99"/>
      <c r="D32" s="97"/>
      <c r="E32" s="97"/>
      <c r="F32" s="99"/>
      <c r="G32" s="546" t="str">
        <f t="shared" si="0"/>
        <v/>
      </c>
      <c r="H32" s="100" t="s">
        <v>175</v>
      </c>
      <c r="I32" s="100" t="s">
        <v>35</v>
      </c>
    </row>
    <row r="33" spans="2:7" ht="15.75" customHeight="1">
      <c r="B33" s="500"/>
      <c r="C33" s="99"/>
      <c r="D33" s="97"/>
      <c r="E33" s="97"/>
      <c r="F33" s="99"/>
      <c r="G33" s="546" t="str">
        <f t="shared" si="0"/>
        <v/>
      </c>
    </row>
    <row r="34" spans="2:7" ht="15.75" customHeight="1">
      <c r="B34" s="500"/>
      <c r="C34" s="99"/>
      <c r="D34" s="97"/>
      <c r="E34" s="97"/>
      <c r="F34" s="99"/>
      <c r="G34" s="546" t="str">
        <f t="shared" si="0"/>
        <v/>
      </c>
    </row>
    <row r="35" spans="2:7" ht="15.75" customHeight="1">
      <c r="B35" s="500"/>
      <c r="C35" s="99"/>
      <c r="D35" s="97"/>
      <c r="E35" s="97"/>
      <c r="F35" s="99"/>
      <c r="G35" s="546" t="str">
        <f t="shared" si="0"/>
        <v/>
      </c>
    </row>
    <row r="36" spans="2:7" ht="15.75" customHeight="1">
      <c r="B36" s="101"/>
      <c r="C36" s="102"/>
      <c r="D36" s="552"/>
      <c r="E36" s="552"/>
      <c r="F36" s="102"/>
      <c r="G36" s="546" t="str">
        <f t="shared" si="0"/>
        <v/>
      </c>
    </row>
    <row r="37" spans="2:7" ht="18" customHeight="1">
      <c r="B37" s="92"/>
      <c r="C37" s="103"/>
      <c r="D37" s="103"/>
      <c r="E37" s="103"/>
      <c r="F37" s="103"/>
      <c r="G37" s="104"/>
    </row>
    <row r="38" spans="2:7" ht="15.75" customHeight="1">
      <c r="B38" s="105"/>
      <c r="C38" s="691" t="s">
        <v>373</v>
      </c>
      <c r="D38" s="691"/>
      <c r="E38" s="691"/>
      <c r="F38" s="106">
        <f>'1 General Information'!D14</f>
        <v>0</v>
      </c>
      <c r="G38" s="107">
        <f>+SUM(G11:G36)</f>
        <v>0</v>
      </c>
    </row>
    <row r="39" spans="2:7" ht="15.75" customHeight="1" thickBot="1">
      <c r="B39" s="108"/>
      <c r="C39" s="109"/>
      <c r="D39" s="109"/>
      <c r="E39" s="109"/>
      <c r="F39" s="109"/>
      <c r="G39" s="110"/>
    </row>
    <row r="40" spans="2:7" ht="15.75" customHeight="1" thickTop="1"/>
    <row r="41" spans="2:7" ht="15.75" customHeight="1"/>
    <row r="42" spans="2:7" ht="15.75" customHeight="1"/>
    <row r="43" spans="2:7" ht="15.75" customHeight="1"/>
    <row r="44" spans="2:7" ht="15.75" customHeight="1"/>
    <row r="45" spans="2:7" ht="9.75" customHeight="1"/>
  </sheetData>
  <sheetProtection algorithmName="SHA-512" hashValue="zQ24f3EHEI34Df5iRexM4bQPfNWB8J9OEM1ob0KkNDY55eLbfohKFSgWTzIhcWMseO3deAB+1dBGFTZ7bj0MYg==" saltValue="PXYpHMMWUuHpJTkjhQ2BQg==" spinCount="100000" sheet="1" selectLockedCells="1"/>
  <sortState ref="I13:I31">
    <sortCondition ref="I23"/>
  </sortState>
  <mergeCells count="10">
    <mergeCell ref="C38:E38"/>
    <mergeCell ref="G6:G9"/>
    <mergeCell ref="D6:D9"/>
    <mergeCell ref="C6:C9"/>
    <mergeCell ref="A1:H1"/>
    <mergeCell ref="B2:G2"/>
    <mergeCell ref="F4:G4"/>
    <mergeCell ref="B6:B10"/>
    <mergeCell ref="E6:E9"/>
    <mergeCell ref="F6:F9"/>
  </mergeCells>
  <dataValidations count="1">
    <dataValidation type="list" allowBlank="1" showInputMessage="1" showErrorMessage="1" sqref="B11:B28">
      <formula1>$I$13:$I$32</formula1>
    </dataValidation>
  </dataValidations>
  <pageMargins left="0.51181102362204722" right="0.51181102362204722" top="0.98425196850393704" bottom="0.59055118110236227" header="0.43307086614173229" footer="0.31496062992125984"/>
  <pageSetup paperSize="9" scale="84" orientation="portrait" r:id="rId1"/>
  <headerFooter>
    <oddHeader>&amp;L&amp;"-,Fett"&amp;12Farm Analysis Tool&amp;C&amp;"-,Fett"&amp;12Section: Farm Equipment and Assets&amp;R&amp;G</oddHeader>
    <oddFooter>&amp;L&amp;"-,Kursiv"Version 2015 V2.2&amp;RPage 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J75"/>
  <sheetViews>
    <sheetView zoomScale="110" zoomScaleNormal="110" zoomScaleSheetLayoutView="100" workbookViewId="0">
      <pane ySplit="7" topLeftCell="A47" activePane="bottomLeft" state="frozen"/>
      <selection activeCell="N33" sqref="N33"/>
      <selection pane="bottomLeft" activeCell="F53" sqref="E53:F53"/>
    </sheetView>
  </sheetViews>
  <sheetFormatPr baseColWidth="10" defaultColWidth="9.140625" defaultRowHeight="14.25"/>
  <cols>
    <col min="1" max="1" width="3.7109375" style="178" customWidth="1"/>
    <col min="2" max="2" width="25.85546875" style="178" customWidth="1"/>
    <col min="3" max="3" width="13" style="178" customWidth="1"/>
    <col min="4" max="4" width="10.5703125" style="178" customWidth="1"/>
    <col min="5" max="5" width="15" style="291" customWidth="1"/>
    <col min="6" max="6" width="9.5703125" style="291" customWidth="1"/>
    <col min="7" max="7" width="12" style="198" customWidth="1"/>
    <col min="8" max="8" width="7" style="178" customWidth="1"/>
    <col min="9" max="9" width="18.28515625" style="178" hidden="1" customWidth="1"/>
    <col min="10" max="10" width="9.140625" style="178" hidden="1" customWidth="1"/>
    <col min="11" max="16384" width="9.140625" style="178"/>
  </cols>
  <sheetData>
    <row r="1" spans="1:9" ht="15.75" thickBot="1">
      <c r="A1" s="660" t="s">
        <v>286</v>
      </c>
      <c r="B1" s="660"/>
      <c r="C1" s="660"/>
      <c r="D1" s="660"/>
      <c r="E1" s="660"/>
      <c r="F1" s="660"/>
      <c r="G1" s="660"/>
    </row>
    <row r="2" spans="1:9" s="112" customFormat="1" ht="24" customHeight="1" thickTop="1">
      <c r="B2" s="705" t="s">
        <v>201</v>
      </c>
      <c r="C2" s="706"/>
      <c r="D2" s="706"/>
      <c r="E2" s="706"/>
      <c r="F2" s="706"/>
      <c r="G2" s="707"/>
    </row>
    <row r="3" spans="1:9" s="112" customFormat="1" ht="9" customHeight="1">
      <c r="B3" s="179"/>
      <c r="C3" s="180"/>
      <c r="D3" s="180"/>
      <c r="E3" s="181"/>
      <c r="F3" s="123"/>
      <c r="G3" s="115"/>
    </row>
    <row r="4" spans="1:9" s="112" customFormat="1" ht="15">
      <c r="B4" s="117"/>
      <c r="C4" s="182"/>
      <c r="D4" s="176"/>
      <c r="E4" s="183" t="s">
        <v>14</v>
      </c>
      <c r="F4" s="717">
        <f>'1 General Information'!C6</f>
        <v>0</v>
      </c>
      <c r="G4" s="718"/>
      <c r="H4" s="184"/>
    </row>
    <row r="5" spans="1:9" s="112" customFormat="1" ht="9" customHeight="1">
      <c r="B5" s="185"/>
      <c r="C5" s="119"/>
      <c r="D5" s="119"/>
      <c r="E5" s="123"/>
      <c r="F5" s="123"/>
      <c r="G5" s="115"/>
    </row>
    <row r="6" spans="1:9" ht="15" customHeight="1">
      <c r="B6" s="186" t="s">
        <v>131</v>
      </c>
      <c r="C6" s="187">
        <f>SUM(C10:C14)</f>
        <v>1</v>
      </c>
      <c r="D6" s="188">
        <f>'1 General Information'!D15</f>
        <v>0</v>
      </c>
      <c r="E6" s="189"/>
      <c r="F6" s="189"/>
      <c r="G6" s="190"/>
      <c r="H6" s="191"/>
      <c r="I6" s="192"/>
    </row>
    <row r="7" spans="1:9" ht="36.75" customHeight="1" thickBot="1">
      <c r="B7" s="193"/>
      <c r="C7" s="194"/>
      <c r="D7" s="195" t="s">
        <v>47</v>
      </c>
      <c r="E7" s="196" t="str">
        <f>"Yield per "&amp; '1 General Information'!D15 &amp;" or Quantity"</f>
        <v>Yield per  or Quantity</v>
      </c>
      <c r="F7" s="196" t="s">
        <v>48</v>
      </c>
      <c r="G7" s="197" t="s">
        <v>49</v>
      </c>
    </row>
    <row r="8" spans="1:9" ht="21.75" customHeight="1" thickBot="1">
      <c r="B8" s="708" t="s">
        <v>71</v>
      </c>
      <c r="C8" s="709"/>
      <c r="D8" s="709"/>
      <c r="E8" s="709"/>
      <c r="F8" s="709"/>
      <c r="G8" s="710"/>
      <c r="I8" s="198"/>
    </row>
    <row r="9" spans="1:9" ht="15" customHeight="1">
      <c r="B9" s="199" t="s">
        <v>129</v>
      </c>
      <c r="C9" s="200" t="s">
        <v>130</v>
      </c>
      <c r="D9" s="201"/>
      <c r="E9" s="202"/>
      <c r="F9" s="203"/>
      <c r="G9" s="204"/>
      <c r="I9" s="198"/>
    </row>
    <row r="10" spans="1:9" ht="15" customHeight="1">
      <c r="B10" s="445" t="s">
        <v>404</v>
      </c>
      <c r="C10" s="446">
        <v>1</v>
      </c>
      <c r="D10" s="205" t="s">
        <v>52</v>
      </c>
      <c r="E10" s="206"/>
      <c r="F10" s="207"/>
      <c r="G10" s="208">
        <f>+F10*E10*C10</f>
        <v>0</v>
      </c>
      <c r="I10" s="198"/>
    </row>
    <row r="11" spans="1:9" ht="15" customHeight="1">
      <c r="B11" s="445"/>
      <c r="C11" s="446"/>
      <c r="D11" s="205"/>
      <c r="E11" s="206"/>
      <c r="F11" s="207"/>
      <c r="G11" s="208">
        <f t="shared" ref="G11:G14" si="0">+F11*E11*C11</f>
        <v>0</v>
      </c>
      <c r="I11" s="198"/>
    </row>
    <row r="12" spans="1:9" ht="15" customHeight="1">
      <c r="B12" s="445"/>
      <c r="C12" s="446"/>
      <c r="D12" s="205"/>
      <c r="E12" s="206"/>
      <c r="F12" s="207"/>
      <c r="G12" s="208">
        <f t="shared" si="0"/>
        <v>0</v>
      </c>
      <c r="I12" s="198"/>
    </row>
    <row r="13" spans="1:9" ht="15" customHeight="1">
      <c r="B13" s="445"/>
      <c r="C13" s="446"/>
      <c r="D13" s="205"/>
      <c r="E13" s="206"/>
      <c r="F13" s="207"/>
      <c r="G13" s="208">
        <f t="shared" si="0"/>
        <v>0</v>
      </c>
      <c r="I13" s="198"/>
    </row>
    <row r="14" spans="1:9" ht="15" customHeight="1">
      <c r="B14" s="445"/>
      <c r="C14" s="446"/>
      <c r="D14" s="205"/>
      <c r="E14" s="206"/>
      <c r="F14" s="207"/>
      <c r="G14" s="208">
        <f t="shared" si="0"/>
        <v>0</v>
      </c>
      <c r="I14" s="198"/>
    </row>
    <row r="15" spans="1:9" ht="15" customHeight="1">
      <c r="A15" s="209"/>
      <c r="B15" s="210" t="s">
        <v>138</v>
      </c>
      <c r="C15" s="211"/>
      <c r="D15" s="212"/>
      <c r="E15" s="213"/>
      <c r="F15" s="213"/>
      <c r="G15" s="214"/>
      <c r="I15" s="198"/>
    </row>
    <row r="16" spans="1:9" ht="15" customHeight="1">
      <c r="B16" s="447"/>
      <c r="C16" s="448"/>
      <c r="D16" s="205"/>
      <c r="E16" s="206"/>
      <c r="F16" s="207"/>
      <c r="G16" s="208">
        <f t="shared" ref="G16:G18" si="1">+F16*E16</f>
        <v>0</v>
      </c>
      <c r="I16" s="198"/>
    </row>
    <row r="17" spans="2:9" ht="15" customHeight="1">
      <c r="B17" s="447"/>
      <c r="C17" s="448"/>
      <c r="D17" s="205"/>
      <c r="E17" s="206"/>
      <c r="F17" s="207"/>
      <c r="G17" s="208">
        <f t="shared" si="1"/>
        <v>0</v>
      </c>
      <c r="I17" s="198"/>
    </row>
    <row r="18" spans="2:9" ht="15" customHeight="1">
      <c r="B18" s="447"/>
      <c r="C18" s="448"/>
      <c r="D18" s="205"/>
      <c r="E18" s="206"/>
      <c r="F18" s="207"/>
      <c r="G18" s="208">
        <f t="shared" si="1"/>
        <v>0</v>
      </c>
      <c r="I18" s="198"/>
    </row>
    <row r="19" spans="2:9" ht="15" customHeight="1" thickBot="1">
      <c r="B19" s="216" t="s">
        <v>50</v>
      </c>
      <c r="C19" s="217"/>
      <c r="D19" s="218"/>
      <c r="E19" s="219"/>
      <c r="F19" s="220"/>
      <c r="G19" s="177">
        <f>SUM(G10:G18)</f>
        <v>0</v>
      </c>
    </row>
    <row r="20" spans="2:9" ht="23.25" customHeight="1" thickBot="1">
      <c r="B20" s="714" t="s">
        <v>216</v>
      </c>
      <c r="C20" s="715"/>
      <c r="D20" s="715"/>
      <c r="E20" s="715"/>
      <c r="F20" s="715"/>
      <c r="G20" s="716"/>
    </row>
    <row r="21" spans="2:9" ht="15" customHeight="1">
      <c r="B21" s="711" t="s">
        <v>51</v>
      </c>
      <c r="C21" s="712"/>
      <c r="D21" s="712"/>
      <c r="E21" s="712"/>
      <c r="F21" s="712"/>
      <c r="G21" s="713"/>
    </row>
    <row r="22" spans="2:9" ht="15" customHeight="1">
      <c r="B22" s="253" t="s">
        <v>69</v>
      </c>
      <c r="C22" s="449"/>
      <c r="D22" s="450" t="s">
        <v>52</v>
      </c>
      <c r="E22" s="221"/>
      <c r="F22" s="222"/>
      <c r="G22" s="223">
        <f>+F22*E22</f>
        <v>0</v>
      </c>
    </row>
    <row r="23" spans="2:9" ht="15" customHeight="1">
      <c r="B23" s="259" t="s">
        <v>70</v>
      </c>
      <c r="C23" s="451"/>
      <c r="D23" s="452"/>
      <c r="E23" s="225"/>
      <c r="F23" s="226"/>
      <c r="G23" s="227">
        <f>+F23*E23</f>
        <v>0</v>
      </c>
    </row>
    <row r="24" spans="2:9" ht="15" customHeight="1" thickBot="1">
      <c r="B24" s="228"/>
      <c r="C24" s="229" t="s">
        <v>53</v>
      </c>
      <c r="D24" s="230"/>
      <c r="E24" s="231"/>
      <c r="F24" s="232"/>
      <c r="G24" s="233">
        <f>+G23+G22</f>
        <v>0</v>
      </c>
    </row>
    <row r="25" spans="2:9" ht="15" customHeight="1">
      <c r="B25" s="711" t="s">
        <v>54</v>
      </c>
      <c r="C25" s="712"/>
      <c r="D25" s="712"/>
      <c r="E25" s="712"/>
      <c r="F25" s="712"/>
      <c r="G25" s="713"/>
    </row>
    <row r="26" spans="2:9" ht="15" customHeight="1">
      <c r="B26" s="253" t="s">
        <v>55</v>
      </c>
      <c r="C26" s="453"/>
      <c r="D26" s="450" t="s">
        <v>52</v>
      </c>
      <c r="E26" s="221"/>
      <c r="F26" s="222"/>
      <c r="G26" s="223">
        <f>+F26*E26</f>
        <v>0</v>
      </c>
    </row>
    <row r="27" spans="2:9" ht="15" customHeight="1">
      <c r="B27" s="234" t="s">
        <v>56</v>
      </c>
      <c r="C27" s="235"/>
      <c r="D27" s="450"/>
      <c r="E27" s="221"/>
      <c r="F27" s="222"/>
      <c r="G27" s="236">
        <f>+F27*E27</f>
        <v>0</v>
      </c>
    </row>
    <row r="28" spans="2:9" ht="15" customHeight="1">
      <c r="B28" s="234" t="s">
        <v>57</v>
      </c>
      <c r="C28" s="235"/>
      <c r="D28" s="450"/>
      <c r="E28" s="221"/>
      <c r="F28" s="222"/>
      <c r="G28" s="236">
        <f>+F28*E28</f>
        <v>0</v>
      </c>
    </row>
    <row r="29" spans="2:9" ht="15" customHeight="1">
      <c r="B29" s="237" t="s">
        <v>58</v>
      </c>
      <c r="C29" s="238"/>
      <c r="D29" s="452"/>
      <c r="E29" s="225"/>
      <c r="F29" s="226"/>
      <c r="G29" s="223">
        <f>+F29*E29</f>
        <v>0</v>
      </c>
    </row>
    <row r="30" spans="2:9" ht="15" customHeight="1" thickBot="1">
      <c r="B30" s="239"/>
      <c r="C30" s="229" t="s">
        <v>53</v>
      </c>
      <c r="D30" s="240"/>
      <c r="E30" s="231"/>
      <c r="F30" s="232"/>
      <c r="G30" s="233">
        <f>+SUM(G26:G29)</f>
        <v>0</v>
      </c>
    </row>
    <row r="31" spans="2:9" ht="15" customHeight="1">
      <c r="B31" s="711" t="s">
        <v>72</v>
      </c>
      <c r="C31" s="712"/>
      <c r="D31" s="712"/>
      <c r="E31" s="712"/>
      <c r="F31" s="712"/>
      <c r="G31" s="713"/>
    </row>
    <row r="32" spans="2:9" ht="15" customHeight="1">
      <c r="B32" s="253" t="s">
        <v>59</v>
      </c>
      <c r="C32" s="454"/>
      <c r="D32" s="598" t="s">
        <v>405</v>
      </c>
      <c r="E32" s="221"/>
      <c r="F32" s="222"/>
      <c r="G32" s="223">
        <f>+F32*E32</f>
        <v>0</v>
      </c>
    </row>
    <row r="33" spans="2:10" ht="15" customHeight="1">
      <c r="B33" s="253" t="s">
        <v>60</v>
      </c>
      <c r="C33" s="454"/>
      <c r="D33" s="455"/>
      <c r="E33" s="221"/>
      <c r="F33" s="222"/>
      <c r="G33" s="236">
        <f>+F33*E33</f>
        <v>0</v>
      </c>
    </row>
    <row r="34" spans="2:10" ht="15" customHeight="1">
      <c r="B34" s="253" t="s">
        <v>61</v>
      </c>
      <c r="C34" s="454"/>
      <c r="D34" s="455"/>
      <c r="E34" s="221"/>
      <c r="F34" s="222"/>
      <c r="G34" s="236">
        <f>+F34*E34</f>
        <v>0</v>
      </c>
    </row>
    <row r="35" spans="2:10" ht="15" customHeight="1">
      <c r="B35" s="259" t="s">
        <v>62</v>
      </c>
      <c r="C35" s="451"/>
      <c r="D35" s="456"/>
      <c r="E35" s="225"/>
      <c r="F35" s="226"/>
      <c r="G35" s="223">
        <f>+F35*E35</f>
        <v>0</v>
      </c>
    </row>
    <row r="36" spans="2:10" ht="15" customHeight="1" thickBot="1">
      <c r="B36" s="239"/>
      <c r="C36" s="229" t="s">
        <v>53</v>
      </c>
      <c r="D36" s="240"/>
      <c r="E36" s="241"/>
      <c r="F36" s="232"/>
      <c r="G36" s="233">
        <f>+SUM(G32:G35)</f>
        <v>0</v>
      </c>
    </row>
    <row r="37" spans="2:10" ht="15" customHeight="1" thickBot="1">
      <c r="B37" s="711" t="s">
        <v>171</v>
      </c>
      <c r="C37" s="712"/>
      <c r="D37" s="712"/>
      <c r="E37" s="712"/>
      <c r="F37" s="712"/>
      <c r="G37" s="713"/>
    </row>
    <row r="38" spans="2:10" ht="29.25" customHeight="1">
      <c r="B38" s="199" t="s">
        <v>196</v>
      </c>
      <c r="C38" s="242" t="s">
        <v>197</v>
      </c>
      <c r="D38" s="243"/>
      <c r="E38" s="203"/>
      <c r="F38" s="203"/>
      <c r="G38" s="204"/>
    </row>
    <row r="39" spans="2:10" ht="15" customHeight="1">
      <c r="B39" s="244" t="s">
        <v>169</v>
      </c>
      <c r="C39" s="446">
        <v>2</v>
      </c>
      <c r="D39" s="457" t="s">
        <v>170</v>
      </c>
      <c r="E39" s="221"/>
      <c r="F39" s="222"/>
      <c r="G39" s="223">
        <f>+F39*E39*C39</f>
        <v>0</v>
      </c>
      <c r="I39" s="178" t="s">
        <v>167</v>
      </c>
      <c r="J39" s="178" t="s">
        <v>132</v>
      </c>
    </row>
    <row r="40" spans="2:10" ht="15" customHeight="1">
      <c r="B40" s="244" t="s">
        <v>167</v>
      </c>
      <c r="C40" s="446"/>
      <c r="D40" s="457"/>
      <c r="E40" s="221"/>
      <c r="F40" s="222"/>
      <c r="G40" s="236">
        <f>+F40*E40*C40</f>
        <v>0</v>
      </c>
      <c r="I40" s="178" t="s">
        <v>168</v>
      </c>
      <c r="J40" s="178" t="s">
        <v>170</v>
      </c>
    </row>
    <row r="41" spans="2:10" ht="15" customHeight="1">
      <c r="B41" s="244" t="s">
        <v>167</v>
      </c>
      <c r="C41" s="446"/>
      <c r="D41" s="457"/>
      <c r="E41" s="221"/>
      <c r="F41" s="222"/>
      <c r="G41" s="236">
        <f>+F41*E41*C41</f>
        <v>0</v>
      </c>
      <c r="I41" s="178" t="s">
        <v>169</v>
      </c>
      <c r="J41" s="178" t="s">
        <v>42</v>
      </c>
    </row>
    <row r="42" spans="2:10" ht="15" customHeight="1">
      <c r="B42" s="244" t="s">
        <v>167</v>
      </c>
      <c r="C42" s="446"/>
      <c r="D42" s="457"/>
      <c r="E42" s="221"/>
      <c r="F42" s="222"/>
      <c r="G42" s="236">
        <f t="shared" ref="G42:G43" si="2">+F42*E42*C42</f>
        <v>0</v>
      </c>
    </row>
    <row r="43" spans="2:10" ht="15" customHeight="1">
      <c r="B43" s="244" t="s">
        <v>167</v>
      </c>
      <c r="C43" s="446"/>
      <c r="D43" s="457"/>
      <c r="E43" s="221"/>
      <c r="F43" s="222"/>
      <c r="G43" s="236">
        <f t="shared" si="2"/>
        <v>0</v>
      </c>
    </row>
    <row r="44" spans="2:10" ht="15" customHeight="1" thickBot="1">
      <c r="B44" s="239"/>
      <c r="C44" s="229" t="s">
        <v>53</v>
      </c>
      <c r="D44" s="240"/>
      <c r="E44" s="241"/>
      <c r="F44" s="232"/>
      <c r="G44" s="233">
        <f>+SUM(G39:G43)</f>
        <v>0</v>
      </c>
      <c r="H44" s="245"/>
    </row>
    <row r="45" spans="2:10" ht="15" customHeight="1">
      <c r="B45" s="711" t="s">
        <v>105</v>
      </c>
      <c r="C45" s="712"/>
      <c r="D45" s="712"/>
      <c r="E45" s="712"/>
      <c r="F45" s="712"/>
      <c r="G45" s="713"/>
    </row>
    <row r="46" spans="2:10" ht="15" customHeight="1">
      <c r="B46" s="458" t="s">
        <v>377</v>
      </c>
      <c r="C46" s="459"/>
      <c r="D46" s="246" t="s">
        <v>405</v>
      </c>
      <c r="E46" s="221"/>
      <c r="F46" s="222"/>
      <c r="G46" s="223">
        <f t="shared" ref="G46:G50" si="3">+F46*E46</f>
        <v>0</v>
      </c>
    </row>
    <row r="47" spans="2:10" ht="15" customHeight="1">
      <c r="B47" s="247"/>
      <c r="C47" s="248"/>
      <c r="D47" s="246"/>
      <c r="E47" s="221"/>
      <c r="F47" s="222"/>
      <c r="G47" s="236">
        <f t="shared" si="3"/>
        <v>0</v>
      </c>
    </row>
    <row r="48" spans="2:10" ht="15" customHeight="1">
      <c r="B48" s="247"/>
      <c r="C48" s="248"/>
      <c r="D48" s="246"/>
      <c r="E48" s="221"/>
      <c r="F48" s="222"/>
      <c r="G48" s="236">
        <f t="shared" si="3"/>
        <v>0</v>
      </c>
    </row>
    <row r="49" spans="2:10" ht="15" customHeight="1">
      <c r="B49" s="247"/>
      <c r="C49" s="248"/>
      <c r="D49" s="246"/>
      <c r="E49" s="221"/>
      <c r="F49" s="222"/>
      <c r="G49" s="236">
        <f t="shared" si="3"/>
        <v>0</v>
      </c>
    </row>
    <row r="50" spans="2:10" ht="15" customHeight="1">
      <c r="B50" s="247"/>
      <c r="C50" s="248"/>
      <c r="D50" s="246"/>
      <c r="E50" s="221"/>
      <c r="F50" s="222"/>
      <c r="G50" s="236">
        <f t="shared" si="3"/>
        <v>0</v>
      </c>
    </row>
    <row r="51" spans="2:10" ht="15" customHeight="1" thickBot="1">
      <c r="B51" s="239"/>
      <c r="C51" s="249" t="s">
        <v>53</v>
      </c>
      <c r="D51" s="250"/>
      <c r="E51" s="251"/>
      <c r="F51" s="252"/>
      <c r="G51" s="233">
        <f>+SUM(G46:G50)</f>
        <v>0</v>
      </c>
    </row>
    <row r="52" spans="2:10" ht="15" customHeight="1">
      <c r="B52" s="711" t="s">
        <v>153</v>
      </c>
      <c r="C52" s="712"/>
      <c r="D52" s="712"/>
      <c r="E52" s="712"/>
      <c r="F52" s="712"/>
      <c r="G52" s="713"/>
    </row>
    <row r="53" spans="2:10" ht="15" customHeight="1">
      <c r="B53" s="458" t="s">
        <v>378</v>
      </c>
      <c r="C53" s="460"/>
      <c r="D53" s="246" t="s">
        <v>407</v>
      </c>
      <c r="E53" s="221"/>
      <c r="F53" s="222"/>
      <c r="G53" s="223">
        <f t="shared" ref="G53:G57" si="4">+F53*E53</f>
        <v>0</v>
      </c>
    </row>
    <row r="54" spans="2:10" ht="15" customHeight="1">
      <c r="B54" s="247"/>
      <c r="C54" s="235"/>
      <c r="D54" s="246"/>
      <c r="E54" s="221"/>
      <c r="F54" s="222"/>
      <c r="G54" s="236">
        <f t="shared" si="4"/>
        <v>0</v>
      </c>
    </row>
    <row r="55" spans="2:10" ht="15" customHeight="1">
      <c r="B55" s="247"/>
      <c r="C55" s="235"/>
      <c r="D55" s="246"/>
      <c r="E55" s="221"/>
      <c r="F55" s="222"/>
      <c r="G55" s="236">
        <f t="shared" si="4"/>
        <v>0</v>
      </c>
    </row>
    <row r="56" spans="2:10" ht="15" customHeight="1">
      <c r="B56" s="247"/>
      <c r="C56" s="235"/>
      <c r="D56" s="246"/>
      <c r="E56" s="221"/>
      <c r="F56" s="222"/>
      <c r="G56" s="236">
        <f t="shared" si="4"/>
        <v>0</v>
      </c>
    </row>
    <row r="57" spans="2:10" ht="15" customHeight="1">
      <c r="B57" s="247"/>
      <c r="C57" s="235"/>
      <c r="D57" s="246"/>
      <c r="E57" s="221"/>
      <c r="F57" s="222"/>
      <c r="G57" s="236">
        <f t="shared" si="4"/>
        <v>0</v>
      </c>
    </row>
    <row r="58" spans="2:10" ht="15" customHeight="1" thickBot="1">
      <c r="B58" s="239"/>
      <c r="C58" s="249" t="s">
        <v>53</v>
      </c>
      <c r="D58" s="250"/>
      <c r="E58" s="251"/>
      <c r="F58" s="252"/>
      <c r="G58" s="233">
        <f>+SUM(G53:G57)</f>
        <v>0</v>
      </c>
    </row>
    <row r="59" spans="2:10" ht="15" customHeight="1">
      <c r="B59" s="711" t="s">
        <v>63</v>
      </c>
      <c r="C59" s="712"/>
      <c r="D59" s="712"/>
      <c r="E59" s="712"/>
      <c r="F59" s="712"/>
      <c r="G59" s="713"/>
    </row>
    <row r="60" spans="2:10" ht="15" customHeight="1">
      <c r="B60" s="253" t="s">
        <v>76</v>
      </c>
      <c r="C60" s="254"/>
      <c r="D60" s="255"/>
      <c r="E60" s="256"/>
      <c r="F60" s="257"/>
      <c r="G60" s="258">
        <f>+F60*E60</f>
        <v>0</v>
      </c>
    </row>
    <row r="61" spans="2:10" ht="15" customHeight="1">
      <c r="B61" s="259" t="s">
        <v>75</v>
      </c>
      <c r="C61" s="260"/>
      <c r="D61" s="261"/>
      <c r="E61" s="262"/>
      <c r="F61" s="263"/>
      <c r="G61" s="264">
        <f>+F61*E61</f>
        <v>0</v>
      </c>
    </row>
    <row r="62" spans="2:10" ht="15" customHeight="1" thickBot="1">
      <c r="B62" s="239"/>
      <c r="C62" s="229" t="s">
        <v>53</v>
      </c>
      <c r="D62" s="240"/>
      <c r="E62" s="231"/>
      <c r="F62" s="232"/>
      <c r="G62" s="233">
        <f>+G61+G60</f>
        <v>0</v>
      </c>
    </row>
    <row r="63" spans="2:10" ht="15" customHeight="1">
      <c r="B63" s="711" t="s">
        <v>64</v>
      </c>
      <c r="C63" s="712"/>
      <c r="D63" s="712"/>
      <c r="E63" s="712"/>
      <c r="F63" s="712"/>
      <c r="G63" s="713"/>
      <c r="J63" s="192"/>
    </row>
    <row r="64" spans="2:10" ht="15" customHeight="1">
      <c r="B64" s="458" t="s">
        <v>65</v>
      </c>
      <c r="C64" s="460"/>
      <c r="D64" s="461"/>
      <c r="E64" s="256"/>
      <c r="F64" s="257"/>
      <c r="G64" s="258">
        <f>E64*F64</f>
        <v>0</v>
      </c>
    </row>
    <row r="65" spans="2:7" ht="15" customHeight="1">
      <c r="B65" s="247" t="s">
        <v>66</v>
      </c>
      <c r="C65" s="462"/>
      <c r="D65" s="461"/>
      <c r="E65" s="256"/>
      <c r="F65" s="257"/>
      <c r="G65" s="258">
        <f t="shared" ref="G65:G68" si="5">E65*F65</f>
        <v>0</v>
      </c>
    </row>
    <row r="66" spans="2:7" ht="15" customHeight="1">
      <c r="B66" s="463" t="s">
        <v>77</v>
      </c>
      <c r="C66" s="464"/>
      <c r="D66" s="461"/>
      <c r="E66" s="262"/>
      <c r="F66" s="263"/>
      <c r="G66" s="258">
        <f t="shared" si="5"/>
        <v>0</v>
      </c>
    </row>
    <row r="67" spans="2:7" ht="15" customHeight="1">
      <c r="B67" s="463" t="s">
        <v>77</v>
      </c>
      <c r="C67" s="464"/>
      <c r="D67" s="461"/>
      <c r="E67" s="465"/>
      <c r="F67" s="466"/>
      <c r="G67" s="258">
        <f t="shared" si="5"/>
        <v>0</v>
      </c>
    </row>
    <row r="68" spans="2:7" ht="15" customHeight="1">
      <c r="B68" s="467" t="s">
        <v>78</v>
      </c>
      <c r="C68" s="468"/>
      <c r="D68" s="461"/>
      <c r="E68" s="262"/>
      <c r="F68" s="263"/>
      <c r="G68" s="258">
        <f t="shared" si="5"/>
        <v>0</v>
      </c>
    </row>
    <row r="69" spans="2:7" ht="15" customHeight="1" thickBot="1">
      <c r="B69" s="265"/>
      <c r="C69" s="266" t="s">
        <v>53</v>
      </c>
      <c r="D69" s="267"/>
      <c r="E69" s="268"/>
      <c r="F69" s="269"/>
      <c r="G69" s="270">
        <f>SUM(G64:G68)</f>
        <v>0</v>
      </c>
    </row>
    <row r="70" spans="2:7" ht="3" customHeight="1">
      <c r="B70" s="271"/>
      <c r="C70" s="272"/>
      <c r="D70" s="273"/>
      <c r="E70" s="274"/>
      <c r="F70" s="274"/>
      <c r="G70" s="275"/>
    </row>
    <row r="71" spans="2:7" ht="15" customHeight="1">
      <c r="B71" s="216" t="s">
        <v>67</v>
      </c>
      <c r="C71" s="276"/>
      <c r="D71" s="276"/>
      <c r="E71" s="219"/>
      <c r="F71" s="219"/>
      <c r="G71" s="177">
        <f>+G69+G62+G58+G44+G36+G30+G24+G51</f>
        <v>0</v>
      </c>
    </row>
    <row r="72" spans="2:7" ht="9" customHeight="1">
      <c r="B72" s="277"/>
      <c r="C72" s="278"/>
      <c r="D72" s="279"/>
      <c r="E72" s="219"/>
      <c r="F72" s="219"/>
      <c r="G72" s="223"/>
    </row>
    <row r="73" spans="2:7" ht="15" customHeight="1">
      <c r="B73" s="216" t="s">
        <v>135</v>
      </c>
      <c r="C73" s="280"/>
      <c r="D73" s="279"/>
      <c r="E73" s="219"/>
      <c r="F73" s="281"/>
      <c r="G73" s="177">
        <f>+G19-G71</f>
        <v>0</v>
      </c>
    </row>
    <row r="74" spans="2:7" ht="9" customHeight="1" thickBot="1">
      <c r="B74" s="282"/>
      <c r="C74" s="283"/>
      <c r="D74" s="284"/>
      <c r="E74" s="285"/>
      <c r="F74" s="285"/>
      <c r="G74" s="286"/>
    </row>
    <row r="75" spans="2:7" ht="15" thickTop="1">
      <c r="B75" s="287"/>
      <c r="C75" s="288"/>
      <c r="D75" s="289"/>
      <c r="E75" s="290"/>
      <c r="F75" s="290"/>
      <c r="G75" s="290"/>
    </row>
  </sheetData>
  <sheetProtection algorithmName="SHA-512" hashValue="X3x7haLx06A4H1xYQJyjTI2rMk3wqqRmOiPW1dWvY8hVCEly6BnJ7bguatnyBDGHIV6CmDBEMY0DKsdYxCICAw==" saltValue="WtZPqLz0hH6+B24tYvH3Ag==" spinCount="100000" sheet="1" selectLockedCells="1"/>
  <mergeCells count="13">
    <mergeCell ref="A1:G1"/>
    <mergeCell ref="B2:G2"/>
    <mergeCell ref="B8:G8"/>
    <mergeCell ref="B21:G21"/>
    <mergeCell ref="B63:G63"/>
    <mergeCell ref="B52:G52"/>
    <mergeCell ref="B25:G25"/>
    <mergeCell ref="B31:G31"/>
    <mergeCell ref="B37:G37"/>
    <mergeCell ref="B45:G45"/>
    <mergeCell ref="B59:G59"/>
    <mergeCell ref="B20:G20"/>
    <mergeCell ref="F4:G4"/>
  </mergeCells>
  <dataValidations count="2">
    <dataValidation type="list" allowBlank="1" showInputMessage="1" showErrorMessage="1" sqref="B39:B43">
      <formula1>$I$39:$I$41</formula1>
    </dataValidation>
    <dataValidation type="list" allowBlank="1" showInputMessage="1" showErrorMessage="1" sqref="D39:D43">
      <formula1>$J$39:$J$41</formula1>
    </dataValidation>
  </dataValidations>
  <pageMargins left="0.47244094488188981" right="0.43307086614173229" top="0.78740157480314965" bottom="0.51181102362204722" header="0.39370078740157483" footer="0.31496062992125984"/>
  <pageSetup paperSize="9" scale="67" orientation="portrait" r:id="rId1"/>
  <headerFooter>
    <oddHeader>&amp;L&amp;"-,Fett"&amp;12Farm Analysis Tool&amp;C&amp;"-,Fett"&amp;12Section: Gross Margin Calculation&amp;R&amp;G</oddHeader>
    <oddFooter>&amp;L&amp;"-,Kursiv"Version 2015 V2.2&amp;RPage 6</oddFooter>
  </headerFooter>
  <ignoredErrors>
    <ignoredError sqref="B24:D24 B36:D36 E24:G24 E33:G36 B26:C29 B25 G26:G29 B44:D44 F44 B50:D50 B45 E50:G50 G46 B48:D48 E48:G48 G47 G22:G23 G32 B32:C35 B22:C23" formula="1"/>
    <ignoredError sqref="G61 G64:G68"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77"/>
  <sheetViews>
    <sheetView zoomScale="120" zoomScaleNormal="120" zoomScaleSheetLayoutView="100" workbookViewId="0">
      <pane ySplit="7" topLeftCell="A8" activePane="bottomLeft" state="frozen"/>
      <selection activeCell="N33" sqref="N33"/>
      <selection pane="bottomLeft" activeCell="E43" sqref="E43"/>
    </sheetView>
  </sheetViews>
  <sheetFormatPr baseColWidth="10" defaultColWidth="9.140625" defaultRowHeight="14.25"/>
  <cols>
    <col min="1" max="1" width="3.7109375" style="178" customWidth="1"/>
    <col min="2" max="2" width="25.85546875" style="178" customWidth="1"/>
    <col min="3" max="3" width="13.85546875" style="178" customWidth="1"/>
    <col min="4" max="4" width="10.5703125" style="178" customWidth="1"/>
    <col min="5" max="5" width="14.42578125" style="291" customWidth="1"/>
    <col min="6" max="6" width="9.5703125" style="291" customWidth="1"/>
    <col min="7" max="7" width="12" style="198" customWidth="1"/>
    <col min="8" max="8" width="4.42578125" style="178" customWidth="1"/>
    <col min="9" max="9" width="9.140625" style="178" hidden="1" customWidth="1"/>
    <col min="10" max="10" width="13.140625" style="178" hidden="1" customWidth="1"/>
    <col min="11" max="11" width="7.28515625" style="178" customWidth="1"/>
    <col min="12" max="16384" width="9.140625" style="178"/>
  </cols>
  <sheetData>
    <row r="1" spans="1:9" ht="15.75" thickBot="1">
      <c r="A1" s="660" t="s">
        <v>286</v>
      </c>
      <c r="B1" s="660"/>
      <c r="C1" s="660"/>
      <c r="D1" s="660"/>
      <c r="E1" s="660"/>
      <c r="F1" s="660"/>
      <c r="G1" s="660"/>
    </row>
    <row r="2" spans="1:9" s="112" customFormat="1" ht="24" customHeight="1" thickTop="1">
      <c r="B2" s="705" t="s">
        <v>202</v>
      </c>
      <c r="C2" s="706"/>
      <c r="D2" s="706"/>
      <c r="E2" s="706"/>
      <c r="F2" s="706"/>
      <c r="G2" s="707"/>
    </row>
    <row r="3" spans="1:9" s="112" customFormat="1" ht="9" customHeight="1">
      <c r="B3" s="179"/>
      <c r="C3" s="180"/>
      <c r="D3" s="180"/>
      <c r="E3" s="181"/>
      <c r="F3" s="123"/>
      <c r="G3" s="115"/>
    </row>
    <row r="4" spans="1:9" s="112" customFormat="1" ht="15">
      <c r="B4" s="117"/>
      <c r="C4" s="182"/>
      <c r="D4" s="176"/>
      <c r="E4" s="183" t="s">
        <v>14</v>
      </c>
      <c r="F4" s="717">
        <f>'1 General Information'!C6</f>
        <v>0</v>
      </c>
      <c r="G4" s="718"/>
      <c r="H4" s="184"/>
    </row>
    <row r="5" spans="1:9" s="112" customFormat="1" ht="9" customHeight="1">
      <c r="B5" s="185"/>
      <c r="C5" s="119"/>
      <c r="D5" s="119"/>
      <c r="E5" s="123"/>
      <c r="F5" s="123"/>
      <c r="G5" s="115"/>
    </row>
    <row r="6" spans="1:9" ht="15" customHeight="1">
      <c r="B6" s="186" t="s">
        <v>131</v>
      </c>
      <c r="C6" s="187">
        <f>SUM(C10:C14)</f>
        <v>0</v>
      </c>
      <c r="D6" s="188">
        <f>'1 General Information'!D15</f>
        <v>0</v>
      </c>
      <c r="E6" s="189"/>
      <c r="F6" s="189"/>
      <c r="G6" s="190"/>
      <c r="H6" s="191"/>
      <c r="I6" s="192"/>
    </row>
    <row r="7" spans="1:9" ht="32.25" customHeight="1" thickBot="1">
      <c r="B7" s="193"/>
      <c r="C7" s="194"/>
      <c r="D7" s="195" t="s">
        <v>47</v>
      </c>
      <c r="E7" s="196" t="str">
        <f>"Yield per "&amp; '1 General Information'!D15 &amp;" or Quantity"</f>
        <v>Yield per  or Quantity</v>
      </c>
      <c r="F7" s="196" t="s">
        <v>48</v>
      </c>
      <c r="G7" s="197" t="s">
        <v>49</v>
      </c>
    </row>
    <row r="8" spans="1:9" ht="21.75" customHeight="1" thickBot="1">
      <c r="B8" s="714" t="s">
        <v>71</v>
      </c>
      <c r="C8" s="715"/>
      <c r="D8" s="715"/>
      <c r="E8" s="715"/>
      <c r="F8" s="715"/>
      <c r="G8" s="716"/>
      <c r="I8" s="198"/>
    </row>
    <row r="9" spans="1:9" ht="15" customHeight="1">
      <c r="B9" s="292" t="s">
        <v>129</v>
      </c>
      <c r="C9" s="293" t="s">
        <v>130</v>
      </c>
      <c r="D9" s="201"/>
      <c r="E9" s="294"/>
      <c r="F9" s="295"/>
      <c r="G9" s="296"/>
      <c r="I9" s="198"/>
    </row>
    <row r="10" spans="1:9" ht="15" customHeight="1">
      <c r="B10" s="445"/>
      <c r="C10" s="446"/>
      <c r="D10" s="205"/>
      <c r="E10" s="206"/>
      <c r="F10" s="207"/>
      <c r="G10" s="208">
        <f>+F10*E10*C10</f>
        <v>0</v>
      </c>
      <c r="I10" s="198"/>
    </row>
    <row r="11" spans="1:9" ht="15" customHeight="1">
      <c r="B11" s="445"/>
      <c r="C11" s="446"/>
      <c r="D11" s="205"/>
      <c r="E11" s="206"/>
      <c r="F11" s="207"/>
      <c r="G11" s="208">
        <f t="shared" ref="G11:G14" si="0">+F11*E11*C11</f>
        <v>0</v>
      </c>
      <c r="I11" s="198"/>
    </row>
    <row r="12" spans="1:9" ht="15" customHeight="1">
      <c r="B12" s="445"/>
      <c r="C12" s="446"/>
      <c r="D12" s="205"/>
      <c r="E12" s="206"/>
      <c r="F12" s="207"/>
      <c r="G12" s="208">
        <f t="shared" si="0"/>
        <v>0</v>
      </c>
      <c r="I12" s="198"/>
    </row>
    <row r="13" spans="1:9" ht="15" customHeight="1">
      <c r="B13" s="445"/>
      <c r="C13" s="446"/>
      <c r="D13" s="205"/>
      <c r="E13" s="206"/>
      <c r="F13" s="207"/>
      <c r="G13" s="208">
        <f t="shared" si="0"/>
        <v>0</v>
      </c>
      <c r="I13" s="198"/>
    </row>
    <row r="14" spans="1:9" ht="15" customHeight="1">
      <c r="B14" s="445"/>
      <c r="C14" s="446"/>
      <c r="D14" s="205"/>
      <c r="E14" s="206"/>
      <c r="F14" s="207"/>
      <c r="G14" s="208">
        <f t="shared" si="0"/>
        <v>0</v>
      </c>
      <c r="I14" s="198"/>
    </row>
    <row r="15" spans="1:9" ht="15" customHeight="1">
      <c r="A15" s="209"/>
      <c r="B15" s="210" t="s">
        <v>138</v>
      </c>
      <c r="C15" s="211"/>
      <c r="D15" s="212"/>
      <c r="E15" s="213"/>
      <c r="F15" s="213"/>
      <c r="G15" s="214"/>
      <c r="I15" s="198"/>
    </row>
    <row r="16" spans="1:9" ht="15" customHeight="1">
      <c r="B16" s="447"/>
      <c r="C16" s="448"/>
      <c r="D16" s="205"/>
      <c r="E16" s="206"/>
      <c r="F16" s="207"/>
      <c r="G16" s="208">
        <f t="shared" ref="G16:G18" si="1">+F16*E16</f>
        <v>0</v>
      </c>
      <c r="I16" s="198"/>
    </row>
    <row r="17" spans="2:9" ht="15" customHeight="1">
      <c r="B17" s="447"/>
      <c r="C17" s="448"/>
      <c r="D17" s="205"/>
      <c r="E17" s="206"/>
      <c r="F17" s="207"/>
      <c r="G17" s="208">
        <f>+F17*E17</f>
        <v>0</v>
      </c>
      <c r="I17" s="198"/>
    </row>
    <row r="18" spans="2:9" ht="15" customHeight="1">
      <c r="B18" s="447"/>
      <c r="C18" s="448"/>
      <c r="D18" s="205"/>
      <c r="E18" s="206"/>
      <c r="F18" s="207"/>
      <c r="G18" s="208">
        <f t="shared" si="1"/>
        <v>0</v>
      </c>
      <c r="I18" s="198"/>
    </row>
    <row r="19" spans="2:9" ht="15" customHeight="1" thickBot="1">
      <c r="B19" s="216" t="s">
        <v>50</v>
      </c>
      <c r="C19" s="217"/>
      <c r="D19" s="218"/>
      <c r="E19" s="219"/>
      <c r="F19" s="220"/>
      <c r="G19" s="177">
        <f>SUM(G10:G18)</f>
        <v>0</v>
      </c>
    </row>
    <row r="20" spans="2:9" ht="24" customHeight="1" thickBot="1">
      <c r="B20" s="714" t="s">
        <v>216</v>
      </c>
      <c r="C20" s="715"/>
      <c r="D20" s="715"/>
      <c r="E20" s="715"/>
      <c r="F20" s="715"/>
      <c r="G20" s="716"/>
    </row>
    <row r="21" spans="2:9" ht="15" customHeight="1">
      <c r="B21" s="711" t="s">
        <v>137</v>
      </c>
      <c r="C21" s="712"/>
      <c r="D21" s="712"/>
      <c r="E21" s="712"/>
      <c r="F21" s="712"/>
      <c r="G21" s="713"/>
    </row>
    <row r="22" spans="2:9" ht="15" customHeight="1">
      <c r="B22" s="253" t="s">
        <v>87</v>
      </c>
      <c r="C22" s="449"/>
      <c r="D22" s="469"/>
      <c r="E22" s="221"/>
      <c r="F22" s="222"/>
      <c r="G22" s="223">
        <f>+F22*E22</f>
        <v>0</v>
      </c>
    </row>
    <row r="23" spans="2:9" ht="15" customHeight="1">
      <c r="B23" s="253" t="s">
        <v>88</v>
      </c>
      <c r="C23" s="449"/>
      <c r="D23" s="469"/>
      <c r="E23" s="221"/>
      <c r="F23" s="222"/>
      <c r="G23" s="297">
        <f>+F23*E23</f>
        <v>0</v>
      </c>
    </row>
    <row r="24" spans="2:9" ht="15" customHeight="1">
      <c r="B24" s="470" t="s">
        <v>89</v>
      </c>
      <c r="C24" s="471"/>
      <c r="D24" s="472"/>
      <c r="E24" s="221"/>
      <c r="F24" s="298"/>
      <c r="G24" s="299">
        <f>F24</f>
        <v>0</v>
      </c>
    </row>
    <row r="25" spans="2:9" ht="15" customHeight="1">
      <c r="B25" s="463"/>
      <c r="C25" s="473"/>
      <c r="D25" s="474"/>
      <c r="E25" s="300"/>
      <c r="F25" s="298"/>
      <c r="G25" s="299">
        <f>F25</f>
        <v>0</v>
      </c>
    </row>
    <row r="26" spans="2:9" ht="15" customHeight="1" thickBot="1">
      <c r="B26" s="265"/>
      <c r="C26" s="266" t="s">
        <v>53</v>
      </c>
      <c r="D26" s="301"/>
      <c r="E26" s="268"/>
      <c r="F26" s="269"/>
      <c r="G26" s="270">
        <f>SUM(G22:G25)</f>
        <v>0</v>
      </c>
    </row>
    <row r="27" spans="2:9" ht="15" customHeight="1">
      <c r="B27" s="711" t="s">
        <v>54</v>
      </c>
      <c r="C27" s="712"/>
      <c r="D27" s="712"/>
      <c r="E27" s="712"/>
      <c r="F27" s="712"/>
      <c r="G27" s="713"/>
    </row>
    <row r="28" spans="2:9" ht="15" customHeight="1">
      <c r="B28" s="253" t="s">
        <v>55</v>
      </c>
      <c r="C28" s="453"/>
      <c r="D28" s="450"/>
      <c r="E28" s="221"/>
      <c r="F28" s="222"/>
      <c r="G28" s="223">
        <f>+F28*E28</f>
        <v>0</v>
      </c>
    </row>
    <row r="29" spans="2:9" ht="15" customHeight="1">
      <c r="B29" s="234" t="s">
        <v>56</v>
      </c>
      <c r="C29" s="235"/>
      <c r="D29" s="450"/>
      <c r="E29" s="221"/>
      <c r="F29" s="222"/>
      <c r="G29" s="236">
        <f>+F29*E29</f>
        <v>0</v>
      </c>
    </row>
    <row r="30" spans="2:9" ht="15" customHeight="1">
      <c r="B30" s="234" t="s">
        <v>57</v>
      </c>
      <c r="C30" s="235"/>
      <c r="D30" s="450"/>
      <c r="E30" s="221"/>
      <c r="F30" s="222"/>
      <c r="G30" s="236">
        <f>+F30*E30</f>
        <v>0</v>
      </c>
    </row>
    <row r="31" spans="2:9" ht="15" customHeight="1">
      <c r="B31" s="237" t="s">
        <v>58</v>
      </c>
      <c r="C31" s="238"/>
      <c r="D31" s="452"/>
      <c r="E31" s="225"/>
      <c r="F31" s="226"/>
      <c r="G31" s="223">
        <f>+F31*E31</f>
        <v>0</v>
      </c>
    </row>
    <row r="32" spans="2:9" ht="15" customHeight="1" thickBot="1">
      <c r="B32" s="239"/>
      <c r="C32" s="229" t="s">
        <v>53</v>
      </c>
      <c r="D32" s="240"/>
      <c r="E32" s="231"/>
      <c r="F32" s="232"/>
      <c r="G32" s="233">
        <f>+SUM(G28:G31)</f>
        <v>0</v>
      </c>
    </row>
    <row r="33" spans="2:10" ht="15" customHeight="1">
      <c r="B33" s="711" t="s">
        <v>72</v>
      </c>
      <c r="C33" s="712"/>
      <c r="D33" s="712"/>
      <c r="E33" s="712"/>
      <c r="F33" s="712"/>
      <c r="G33" s="713"/>
    </row>
    <row r="34" spans="2:10" ht="15" customHeight="1">
      <c r="B34" s="253" t="s">
        <v>59</v>
      </c>
      <c r="C34" s="454"/>
      <c r="D34" s="455" t="s">
        <v>73</v>
      </c>
      <c r="E34" s="221"/>
      <c r="F34" s="222"/>
      <c r="G34" s="223">
        <f>+F34*E34</f>
        <v>0</v>
      </c>
    </row>
    <row r="35" spans="2:10" ht="15" customHeight="1">
      <c r="B35" s="253" t="s">
        <v>60</v>
      </c>
      <c r="C35" s="454"/>
      <c r="D35" s="455" t="s">
        <v>73</v>
      </c>
      <c r="E35" s="221"/>
      <c r="F35" s="222"/>
      <c r="G35" s="236">
        <f>+F35*E35</f>
        <v>0</v>
      </c>
    </row>
    <row r="36" spans="2:10" ht="15" customHeight="1">
      <c r="B36" s="253" t="s">
        <v>61</v>
      </c>
      <c r="C36" s="454"/>
      <c r="D36" s="455" t="s">
        <v>73</v>
      </c>
      <c r="E36" s="221"/>
      <c r="F36" s="222"/>
      <c r="G36" s="236">
        <f>+F36*E36</f>
        <v>0</v>
      </c>
    </row>
    <row r="37" spans="2:10" ht="15" customHeight="1">
      <c r="B37" s="259" t="s">
        <v>62</v>
      </c>
      <c r="C37" s="451"/>
      <c r="D37" s="456" t="s">
        <v>73</v>
      </c>
      <c r="E37" s="225"/>
      <c r="F37" s="226"/>
      <c r="G37" s="223">
        <f>+F37*E37</f>
        <v>0</v>
      </c>
    </row>
    <row r="38" spans="2:10" ht="15" customHeight="1" thickBot="1">
      <c r="B38" s="239"/>
      <c r="C38" s="229" t="s">
        <v>53</v>
      </c>
      <c r="D38" s="240"/>
      <c r="E38" s="241"/>
      <c r="F38" s="232"/>
      <c r="G38" s="233">
        <f>+SUM(G34:G37)</f>
        <v>0</v>
      </c>
    </row>
    <row r="39" spans="2:10" ht="15" customHeight="1" thickBot="1">
      <c r="B39" s="711" t="s">
        <v>171</v>
      </c>
      <c r="C39" s="712"/>
      <c r="D39" s="712"/>
      <c r="E39" s="712"/>
      <c r="F39" s="712"/>
      <c r="G39" s="713"/>
    </row>
    <row r="40" spans="2:10" ht="30" customHeight="1">
      <c r="B40" s="199" t="s">
        <v>196</v>
      </c>
      <c r="C40" s="242" t="s">
        <v>197</v>
      </c>
      <c r="D40" s="243"/>
      <c r="E40" s="203"/>
      <c r="F40" s="203"/>
      <c r="G40" s="204"/>
    </row>
    <row r="41" spans="2:10" ht="15" customHeight="1">
      <c r="B41" s="244" t="s">
        <v>167</v>
      </c>
      <c r="C41" s="446">
        <v>0</v>
      </c>
      <c r="D41" s="457" t="s">
        <v>170</v>
      </c>
      <c r="E41" s="221">
        <v>0</v>
      </c>
      <c r="F41" s="222">
        <v>0</v>
      </c>
      <c r="G41" s="223">
        <f>+F41*E41*C41</f>
        <v>0</v>
      </c>
      <c r="I41" s="178" t="s">
        <v>167</v>
      </c>
      <c r="J41" s="178" t="s">
        <v>132</v>
      </c>
    </row>
    <row r="42" spans="2:10" ht="15" customHeight="1">
      <c r="B42" s="244" t="s">
        <v>167</v>
      </c>
      <c r="C42" s="446">
        <v>0</v>
      </c>
      <c r="D42" s="457" t="s">
        <v>170</v>
      </c>
      <c r="E42" s="221">
        <v>0</v>
      </c>
      <c r="F42" s="222"/>
      <c r="G42" s="236">
        <f>+F42*E42*C42</f>
        <v>0</v>
      </c>
      <c r="I42" s="178" t="s">
        <v>168</v>
      </c>
      <c r="J42" s="178" t="s">
        <v>170</v>
      </c>
    </row>
    <row r="43" spans="2:10" ht="15" customHeight="1">
      <c r="B43" s="244" t="s">
        <v>167</v>
      </c>
      <c r="C43" s="446"/>
      <c r="D43" s="457" t="s">
        <v>170</v>
      </c>
      <c r="E43" s="221"/>
      <c r="F43" s="222"/>
      <c r="G43" s="236">
        <f>+F43*E43*C43</f>
        <v>0</v>
      </c>
      <c r="I43" s="178" t="s">
        <v>169</v>
      </c>
      <c r="J43" s="178" t="s">
        <v>42</v>
      </c>
    </row>
    <row r="44" spans="2:10" ht="15" customHeight="1">
      <c r="B44" s="244" t="s">
        <v>167</v>
      </c>
      <c r="C44" s="446"/>
      <c r="D44" s="457" t="s">
        <v>170</v>
      </c>
      <c r="E44" s="221"/>
      <c r="F44" s="222"/>
      <c r="G44" s="236">
        <f>+F44*E44*C44</f>
        <v>0</v>
      </c>
    </row>
    <row r="45" spans="2:10" ht="15" customHeight="1">
      <c r="B45" s="244" t="s">
        <v>167</v>
      </c>
      <c r="C45" s="446"/>
      <c r="D45" s="457" t="s">
        <v>170</v>
      </c>
      <c r="E45" s="221"/>
      <c r="F45" s="222"/>
      <c r="G45" s="236">
        <f t="shared" ref="G45" si="2">+F45*E45*C45</f>
        <v>0</v>
      </c>
    </row>
    <row r="46" spans="2:10" ht="15" customHeight="1" thickBot="1">
      <c r="B46" s="239"/>
      <c r="C46" s="229" t="s">
        <v>53</v>
      </c>
      <c r="D46" s="240"/>
      <c r="E46" s="241"/>
      <c r="F46" s="232"/>
      <c r="G46" s="233">
        <f>+SUM(G41:G45)</f>
        <v>0</v>
      </c>
      <c r="H46" s="245"/>
    </row>
    <row r="47" spans="2:10" ht="15" customHeight="1">
      <c r="B47" s="711" t="s">
        <v>105</v>
      </c>
      <c r="C47" s="712"/>
      <c r="D47" s="712"/>
      <c r="E47" s="712"/>
      <c r="F47" s="712"/>
      <c r="G47" s="713"/>
    </row>
    <row r="48" spans="2:10" ht="15" customHeight="1">
      <c r="B48" s="458"/>
      <c r="C48" s="460"/>
      <c r="D48" s="246"/>
      <c r="E48" s="221"/>
      <c r="F48" s="222"/>
      <c r="G48" s="223">
        <f t="shared" ref="G48:G52" si="3">+F48*E48</f>
        <v>0</v>
      </c>
    </row>
    <row r="49" spans="2:7" ht="15" customHeight="1">
      <c r="B49" s="247"/>
      <c r="C49" s="235"/>
      <c r="D49" s="246"/>
      <c r="E49" s="221"/>
      <c r="F49" s="222"/>
      <c r="G49" s="236">
        <f t="shared" si="3"/>
        <v>0</v>
      </c>
    </row>
    <row r="50" spans="2:7" ht="15" customHeight="1">
      <c r="B50" s="234"/>
      <c r="C50" s="235"/>
      <c r="D50" s="246"/>
      <c r="E50" s="221"/>
      <c r="F50" s="222"/>
      <c r="G50" s="236">
        <f t="shared" si="3"/>
        <v>0</v>
      </c>
    </row>
    <row r="51" spans="2:7" ht="15" customHeight="1">
      <c r="B51" s="234"/>
      <c r="C51" s="235"/>
      <c r="D51" s="246"/>
      <c r="E51" s="221"/>
      <c r="F51" s="222"/>
      <c r="G51" s="236">
        <f t="shared" si="3"/>
        <v>0</v>
      </c>
    </row>
    <row r="52" spans="2:7" ht="15" customHeight="1">
      <c r="B52" s="234"/>
      <c r="C52" s="235"/>
      <c r="D52" s="246"/>
      <c r="E52" s="221"/>
      <c r="F52" s="222"/>
      <c r="G52" s="236">
        <f t="shared" si="3"/>
        <v>0</v>
      </c>
    </row>
    <row r="53" spans="2:7" ht="15" customHeight="1" thickBot="1">
      <c r="B53" s="239"/>
      <c r="C53" s="249" t="s">
        <v>53</v>
      </c>
      <c r="D53" s="250"/>
      <c r="E53" s="251"/>
      <c r="F53" s="252"/>
      <c r="G53" s="233">
        <f>+SUM(G48:G52)</f>
        <v>0</v>
      </c>
    </row>
    <row r="54" spans="2:7" ht="15" customHeight="1">
      <c r="B54" s="711" t="s">
        <v>153</v>
      </c>
      <c r="C54" s="712"/>
      <c r="D54" s="712"/>
      <c r="E54" s="712"/>
      <c r="F54" s="712"/>
      <c r="G54" s="713"/>
    </row>
    <row r="55" spans="2:7" ht="15" customHeight="1">
      <c r="B55" s="458" t="s">
        <v>154</v>
      </c>
      <c r="C55" s="460"/>
      <c r="D55" s="246"/>
      <c r="E55" s="221"/>
      <c r="F55" s="222"/>
      <c r="G55" s="223">
        <f t="shared" ref="G55:G59" si="4">+F55*E55</f>
        <v>0</v>
      </c>
    </row>
    <row r="56" spans="2:7" ht="15" customHeight="1">
      <c r="B56" s="247" t="s">
        <v>155</v>
      </c>
      <c r="C56" s="235"/>
      <c r="D56" s="246"/>
      <c r="E56" s="221"/>
      <c r="F56" s="222"/>
      <c r="G56" s="236">
        <f t="shared" si="4"/>
        <v>0</v>
      </c>
    </row>
    <row r="57" spans="2:7" ht="15" customHeight="1">
      <c r="B57" s="234"/>
      <c r="C57" s="235"/>
      <c r="D57" s="246"/>
      <c r="E57" s="221"/>
      <c r="F57" s="222"/>
      <c r="G57" s="236">
        <f t="shared" si="4"/>
        <v>0</v>
      </c>
    </row>
    <row r="58" spans="2:7" ht="15" customHeight="1">
      <c r="B58" s="234"/>
      <c r="C58" s="235"/>
      <c r="D58" s="246"/>
      <c r="E58" s="221"/>
      <c r="F58" s="222"/>
      <c r="G58" s="236">
        <f t="shared" si="4"/>
        <v>0</v>
      </c>
    </row>
    <row r="59" spans="2:7" ht="15" customHeight="1">
      <c r="B59" s="234"/>
      <c r="C59" s="235"/>
      <c r="D59" s="246"/>
      <c r="E59" s="221"/>
      <c r="F59" s="222"/>
      <c r="G59" s="236">
        <f t="shared" si="4"/>
        <v>0</v>
      </c>
    </row>
    <row r="60" spans="2:7" ht="15" customHeight="1" thickBot="1">
      <c r="B60" s="239"/>
      <c r="C60" s="249" t="s">
        <v>53</v>
      </c>
      <c r="D60" s="250"/>
      <c r="E60" s="251"/>
      <c r="F60" s="252"/>
      <c r="G60" s="233">
        <f>+SUM(G55:G59)</f>
        <v>0</v>
      </c>
    </row>
    <row r="61" spans="2:7" ht="15" customHeight="1">
      <c r="B61" s="711" t="s">
        <v>63</v>
      </c>
      <c r="C61" s="712"/>
      <c r="D61" s="712"/>
      <c r="E61" s="712"/>
      <c r="F61" s="712"/>
      <c r="G61" s="713"/>
    </row>
    <row r="62" spans="2:7" ht="15" customHeight="1">
      <c r="B62" s="253" t="s">
        <v>76</v>
      </c>
      <c r="C62" s="254"/>
      <c r="D62" s="255"/>
      <c r="E62" s="256"/>
      <c r="F62" s="257"/>
      <c r="G62" s="258">
        <f>+F62*E62</f>
        <v>0</v>
      </c>
    </row>
    <row r="63" spans="2:7" ht="15" customHeight="1">
      <c r="B63" s="259" t="s">
        <v>75</v>
      </c>
      <c r="C63" s="260"/>
      <c r="D63" s="261"/>
      <c r="E63" s="262"/>
      <c r="F63" s="263"/>
      <c r="G63" s="475">
        <f>+F63*E63</f>
        <v>0</v>
      </c>
    </row>
    <row r="64" spans="2:7" ht="15" customHeight="1" thickBot="1">
      <c r="B64" s="239"/>
      <c r="C64" s="229" t="s">
        <v>53</v>
      </c>
      <c r="D64" s="240"/>
      <c r="E64" s="231"/>
      <c r="F64" s="232"/>
      <c r="G64" s="233">
        <f>+G63+G62</f>
        <v>0</v>
      </c>
    </row>
    <row r="65" spans="2:10" ht="15" customHeight="1">
      <c r="B65" s="711" t="s">
        <v>64</v>
      </c>
      <c r="C65" s="712"/>
      <c r="D65" s="712"/>
      <c r="E65" s="712"/>
      <c r="F65" s="712"/>
      <c r="G65" s="713"/>
      <c r="J65" s="192"/>
    </row>
    <row r="66" spans="2:10" ht="15" customHeight="1">
      <c r="B66" s="458" t="s">
        <v>65</v>
      </c>
      <c r="C66" s="460"/>
      <c r="D66" s="461"/>
      <c r="E66" s="256"/>
      <c r="F66" s="257"/>
      <c r="G66" s="258">
        <f>E66*F66</f>
        <v>0</v>
      </c>
    </row>
    <row r="67" spans="2:10" ht="15" customHeight="1">
      <c r="B67" s="247" t="s">
        <v>66</v>
      </c>
      <c r="C67" s="462"/>
      <c r="D67" s="461"/>
      <c r="E67" s="256"/>
      <c r="F67" s="257"/>
      <c r="G67" s="258">
        <f t="shared" ref="G67:G70" si="5">E67*F67</f>
        <v>0</v>
      </c>
    </row>
    <row r="68" spans="2:10" ht="15" customHeight="1">
      <c r="B68" s="463" t="s">
        <v>77</v>
      </c>
      <c r="C68" s="464"/>
      <c r="D68" s="461"/>
      <c r="E68" s="262"/>
      <c r="F68" s="263"/>
      <c r="G68" s="258">
        <f t="shared" si="5"/>
        <v>0</v>
      </c>
    </row>
    <row r="69" spans="2:10" ht="15" customHeight="1">
      <c r="B69" s="463" t="s">
        <v>78</v>
      </c>
      <c r="C69" s="464"/>
      <c r="D69" s="461"/>
      <c r="E69" s="465"/>
      <c r="F69" s="466"/>
      <c r="G69" s="258">
        <f t="shared" si="5"/>
        <v>0</v>
      </c>
    </row>
    <row r="70" spans="2:10" ht="15" customHeight="1">
      <c r="B70" s="467"/>
      <c r="C70" s="468"/>
      <c r="D70" s="461"/>
      <c r="E70" s="262"/>
      <c r="F70" s="263"/>
      <c r="G70" s="258">
        <f t="shared" si="5"/>
        <v>0</v>
      </c>
    </row>
    <row r="71" spans="2:10" ht="15" customHeight="1" thickBot="1">
      <c r="B71" s="265"/>
      <c r="C71" s="266" t="s">
        <v>53</v>
      </c>
      <c r="D71" s="267"/>
      <c r="E71" s="268"/>
      <c r="F71" s="269"/>
      <c r="G71" s="270">
        <f>SUM(G66:G70)</f>
        <v>0</v>
      </c>
    </row>
    <row r="72" spans="2:10" ht="3" customHeight="1">
      <c r="B72" s="271"/>
      <c r="C72" s="272"/>
      <c r="D72" s="273"/>
      <c r="E72" s="274"/>
      <c r="F72" s="274"/>
      <c r="G72" s="275"/>
    </row>
    <row r="73" spans="2:10" ht="15" customHeight="1">
      <c r="B73" s="216" t="s">
        <v>67</v>
      </c>
      <c r="C73" s="276"/>
      <c r="D73" s="276"/>
      <c r="E73" s="219"/>
      <c r="F73" s="219"/>
      <c r="G73" s="177">
        <f>+G71+G64+G60+G46+G38+G32+G26+G53</f>
        <v>0</v>
      </c>
      <c r="H73" s="302"/>
    </row>
    <row r="74" spans="2:10" ht="9" customHeight="1">
      <c r="B74" s="277"/>
      <c r="C74" s="278"/>
      <c r="D74" s="279"/>
      <c r="E74" s="219"/>
      <c r="F74" s="219"/>
      <c r="G74" s="223"/>
    </row>
    <row r="75" spans="2:10" ht="15" customHeight="1">
      <c r="B75" s="216" t="s">
        <v>135</v>
      </c>
      <c r="C75" s="280"/>
      <c r="D75" s="279"/>
      <c r="E75" s="219"/>
      <c r="F75" s="281"/>
      <c r="G75" s="177">
        <f>+G19-G73</f>
        <v>0</v>
      </c>
    </row>
    <row r="76" spans="2:10" ht="9" customHeight="1" thickBot="1">
      <c r="B76" s="282"/>
      <c r="C76" s="283"/>
      <c r="D76" s="284"/>
      <c r="E76" s="285"/>
      <c r="F76" s="285"/>
      <c r="G76" s="286"/>
    </row>
    <row r="77" spans="2:10" ht="15" thickTop="1">
      <c r="B77" s="287"/>
      <c r="C77" s="288"/>
      <c r="D77" s="289"/>
      <c r="E77" s="290"/>
      <c r="F77" s="290"/>
      <c r="G77" s="290"/>
    </row>
  </sheetData>
  <sheetProtection algorithmName="SHA-512" hashValue="vZ6tvrj70O6rGm1LRQ4Jhba2JTiEE/fphd3Ko/J6eN0eEpRoCIPAYhZZiYkFQbZKpWiPeKO5SrNCRXt0Zg0dtw==" saltValue="A6xkx1ZjFlSDdAgxaVecMQ==" spinCount="100000" sheet="1" selectLockedCells="1"/>
  <mergeCells count="13">
    <mergeCell ref="B33:G33"/>
    <mergeCell ref="A1:G1"/>
    <mergeCell ref="B2:G2"/>
    <mergeCell ref="B8:G8"/>
    <mergeCell ref="B21:G21"/>
    <mergeCell ref="B27:G27"/>
    <mergeCell ref="B20:G20"/>
    <mergeCell ref="F4:G4"/>
    <mergeCell ref="B47:G47"/>
    <mergeCell ref="B61:G61"/>
    <mergeCell ref="B65:G65"/>
    <mergeCell ref="B54:G54"/>
    <mergeCell ref="B39:G39"/>
  </mergeCells>
  <dataValidations count="2">
    <dataValidation type="list" allowBlank="1" showInputMessage="1" showErrorMessage="1" sqref="B41:B45">
      <formula1>$I$41:$I$43</formula1>
    </dataValidation>
    <dataValidation type="list" allowBlank="1" showInputMessage="1" showErrorMessage="1" sqref="D41:D45">
      <formula1>$J$41:$J$43</formula1>
    </dataValidation>
  </dataValidations>
  <pageMargins left="0.47244094488188981" right="0.43307086614173229" top="0.78740157480314965" bottom="0.51181102362204722" header="0.39370078740157483" footer="0.31496062992125984"/>
  <pageSetup paperSize="9" scale="64" orientation="portrait" r:id="rId1"/>
  <headerFooter>
    <oddHeader>&amp;L&amp;"-,Fett"&amp;12Farm Analysis Tool&amp;C&amp;"-,Fett"&amp;12Section: Gross Margin Calculation&amp;R&amp;G</oddHeader>
    <oddFooter>&amp;L&amp;"-,Kursiv"Version 2015 V2.2&amp;RPage 6</oddFooter>
  </headerFooter>
  <ignoredErrors>
    <ignoredError sqref="G63:G64 G66:G70" unlocked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86"/>
  <sheetViews>
    <sheetView zoomScale="120" zoomScaleNormal="120" zoomScaleSheetLayoutView="100" workbookViewId="0">
      <pane ySplit="7" topLeftCell="A11" activePane="bottomLeft" state="frozen"/>
      <selection activeCell="N33" sqref="N33"/>
      <selection pane="bottomLeft" activeCell="F25" sqref="F25"/>
    </sheetView>
  </sheetViews>
  <sheetFormatPr baseColWidth="10" defaultColWidth="9.140625" defaultRowHeight="14.25"/>
  <cols>
    <col min="1" max="1" width="3.7109375" style="178" customWidth="1"/>
    <col min="2" max="2" width="25.85546875" style="178" customWidth="1"/>
    <col min="3" max="3" width="13" style="178" customWidth="1"/>
    <col min="4" max="4" width="10.5703125" style="178" customWidth="1"/>
    <col min="5" max="5" width="11.42578125" style="291" customWidth="1"/>
    <col min="6" max="6" width="10.42578125" style="291" customWidth="1"/>
    <col min="7" max="7" width="12" style="198" customWidth="1"/>
    <col min="8" max="8" width="9.140625" style="178" customWidth="1"/>
    <col min="9" max="9" width="26.7109375" style="178" hidden="1" customWidth="1"/>
    <col min="10" max="10" width="16.7109375" style="178" hidden="1" customWidth="1"/>
    <col min="11" max="16384" width="9.140625" style="178"/>
  </cols>
  <sheetData>
    <row r="1" spans="1:9" ht="15.75" thickBot="1">
      <c r="A1" s="660" t="s">
        <v>286</v>
      </c>
      <c r="B1" s="660"/>
      <c r="C1" s="660"/>
      <c r="D1" s="660"/>
      <c r="E1" s="660"/>
      <c r="F1" s="660"/>
      <c r="G1" s="660"/>
    </row>
    <row r="2" spans="1:9" s="112" customFormat="1" ht="24" customHeight="1" thickTop="1">
      <c r="B2" s="705" t="s">
        <v>203</v>
      </c>
      <c r="C2" s="706"/>
      <c r="D2" s="706"/>
      <c r="E2" s="706"/>
      <c r="F2" s="706"/>
      <c r="G2" s="707"/>
    </row>
    <row r="3" spans="1:9" s="112" customFormat="1" ht="9" customHeight="1">
      <c r="B3" s="179"/>
      <c r="C3" s="180"/>
      <c r="D3" s="180"/>
      <c r="E3" s="181"/>
      <c r="F3" s="123"/>
      <c r="G3" s="115"/>
    </row>
    <row r="4" spans="1:9" s="112" customFormat="1" ht="15">
      <c r="B4" s="117"/>
      <c r="C4" s="182"/>
      <c r="D4" s="176"/>
      <c r="E4" s="183" t="s">
        <v>14</v>
      </c>
      <c r="F4" s="717">
        <f>'1 General Information'!C6</f>
        <v>0</v>
      </c>
      <c r="G4" s="718"/>
      <c r="H4" s="184"/>
    </row>
    <row r="5" spans="1:9" s="112" customFormat="1" ht="9" customHeight="1">
      <c r="B5" s="185"/>
      <c r="C5" s="119"/>
      <c r="D5" s="119"/>
      <c r="E5" s="123"/>
      <c r="F5" s="123"/>
      <c r="G5" s="115"/>
    </row>
    <row r="6" spans="1:9" ht="15" customHeight="1">
      <c r="B6" s="558" t="s">
        <v>381</v>
      </c>
      <c r="C6" s="187">
        <f>SUM(C10:C23)</f>
        <v>3</v>
      </c>
      <c r="D6" s="723" t="s">
        <v>194</v>
      </c>
      <c r="E6" s="724"/>
      <c r="F6" s="187">
        <f>SUM(E10:E23)</f>
        <v>0</v>
      </c>
      <c r="G6" s="562" t="s">
        <v>79</v>
      </c>
      <c r="H6" s="561"/>
      <c r="I6" s="192"/>
    </row>
    <row r="7" spans="1:9" ht="30" customHeight="1" thickBot="1">
      <c r="B7" s="193"/>
      <c r="C7" s="196" t="s">
        <v>68</v>
      </c>
      <c r="D7" s="195" t="s">
        <v>47</v>
      </c>
      <c r="E7" s="196" t="s">
        <v>68</v>
      </c>
      <c r="F7" s="196" t="s">
        <v>48</v>
      </c>
      <c r="G7" s="197" t="s">
        <v>49</v>
      </c>
    </row>
    <row r="8" spans="1:9" ht="15" customHeight="1" thickBot="1">
      <c r="B8" s="719" t="s">
        <v>379</v>
      </c>
      <c r="C8" s="720"/>
      <c r="D8" s="721" t="s">
        <v>380</v>
      </c>
      <c r="E8" s="721"/>
      <c r="F8" s="721"/>
      <c r="G8" s="722"/>
      <c r="H8" s="302"/>
      <c r="I8" s="198"/>
    </row>
    <row r="9" spans="1:9" ht="15" customHeight="1">
      <c r="B9" s="559" t="s">
        <v>139</v>
      </c>
      <c r="C9" s="560"/>
      <c r="D9" s="243"/>
      <c r="E9" s="203"/>
      <c r="F9" s="203"/>
      <c r="G9" s="204"/>
      <c r="I9" s="198"/>
    </row>
    <row r="10" spans="1:9" ht="15" customHeight="1">
      <c r="B10" s="476" t="s">
        <v>233</v>
      </c>
      <c r="C10" s="593">
        <v>3</v>
      </c>
      <c r="D10" s="331" t="s">
        <v>79</v>
      </c>
      <c r="E10" s="207"/>
      <c r="F10" s="207"/>
      <c r="G10" s="208">
        <f>+F10*E10</f>
        <v>0</v>
      </c>
      <c r="I10" s="198"/>
    </row>
    <row r="11" spans="1:9" ht="15" customHeight="1">
      <c r="B11" s="477" t="s">
        <v>234</v>
      </c>
      <c r="C11" s="593"/>
      <c r="D11" s="331" t="s">
        <v>79</v>
      </c>
      <c r="E11" s="207"/>
      <c r="F11" s="207"/>
      <c r="G11" s="208">
        <f t="shared" ref="G11:G23" si="0">+F11*E11</f>
        <v>0</v>
      </c>
      <c r="I11" s="198"/>
    </row>
    <row r="12" spans="1:9" ht="15" customHeight="1">
      <c r="B12" s="477" t="s">
        <v>235</v>
      </c>
      <c r="C12" s="593"/>
      <c r="D12" s="331" t="s">
        <v>79</v>
      </c>
      <c r="E12" s="207"/>
      <c r="F12" s="207"/>
      <c r="G12" s="208">
        <f t="shared" si="0"/>
        <v>0</v>
      </c>
      <c r="I12" s="198"/>
    </row>
    <row r="13" spans="1:9" ht="15" customHeight="1">
      <c r="B13" s="477" t="s">
        <v>236</v>
      </c>
      <c r="C13" s="593"/>
      <c r="D13" s="331" t="s">
        <v>79</v>
      </c>
      <c r="E13" s="207"/>
      <c r="F13" s="207"/>
      <c r="G13" s="208">
        <f t="shared" si="0"/>
        <v>0</v>
      </c>
      <c r="I13" s="198"/>
    </row>
    <row r="14" spans="1:9" ht="15" customHeight="1">
      <c r="B14" s="477" t="s">
        <v>237</v>
      </c>
      <c r="C14" s="593"/>
      <c r="D14" s="331" t="s">
        <v>79</v>
      </c>
      <c r="E14" s="207"/>
      <c r="F14" s="207"/>
      <c r="G14" s="208">
        <f t="shared" si="0"/>
        <v>0</v>
      </c>
      <c r="I14" s="198"/>
    </row>
    <row r="15" spans="1:9" ht="15" customHeight="1">
      <c r="B15" s="477" t="s">
        <v>238</v>
      </c>
      <c r="C15" s="593"/>
      <c r="D15" s="331" t="s">
        <v>79</v>
      </c>
      <c r="E15" s="207"/>
      <c r="F15" s="207"/>
      <c r="G15" s="208">
        <f t="shared" si="0"/>
        <v>0</v>
      </c>
      <c r="I15" s="198"/>
    </row>
    <row r="16" spans="1:9" ht="15" customHeight="1">
      <c r="B16" s="477" t="s">
        <v>239</v>
      </c>
      <c r="C16" s="593"/>
      <c r="D16" s="331" t="s">
        <v>79</v>
      </c>
      <c r="E16" s="207"/>
      <c r="F16" s="207"/>
      <c r="G16" s="208">
        <f t="shared" si="0"/>
        <v>0</v>
      </c>
      <c r="I16" s="198"/>
    </row>
    <row r="17" spans="1:9" ht="15" customHeight="1">
      <c r="B17" s="477" t="s">
        <v>240</v>
      </c>
      <c r="C17" s="593"/>
      <c r="D17" s="331" t="s">
        <v>79</v>
      </c>
      <c r="E17" s="207"/>
      <c r="F17" s="207"/>
      <c r="G17" s="208">
        <f t="shared" si="0"/>
        <v>0</v>
      </c>
      <c r="I17" s="198"/>
    </row>
    <row r="18" spans="1:9" ht="15" customHeight="1">
      <c r="B18" s="477" t="s">
        <v>241</v>
      </c>
      <c r="C18" s="593"/>
      <c r="D18" s="331" t="s">
        <v>79</v>
      </c>
      <c r="E18" s="207"/>
      <c r="F18" s="207"/>
      <c r="G18" s="208">
        <f t="shared" si="0"/>
        <v>0</v>
      </c>
      <c r="I18" s="198"/>
    </row>
    <row r="19" spans="1:9" ht="15" customHeight="1">
      <c r="B19" s="477" t="s">
        <v>242</v>
      </c>
      <c r="C19" s="593"/>
      <c r="D19" s="331" t="s">
        <v>79</v>
      </c>
      <c r="E19" s="207"/>
      <c r="F19" s="207"/>
      <c r="G19" s="208">
        <f t="shared" si="0"/>
        <v>0</v>
      </c>
      <c r="I19" s="198"/>
    </row>
    <row r="20" spans="1:9" ht="15" customHeight="1">
      <c r="B20" s="477" t="s">
        <v>243</v>
      </c>
      <c r="C20" s="593"/>
      <c r="D20" s="331" t="s">
        <v>79</v>
      </c>
      <c r="E20" s="207"/>
      <c r="F20" s="207"/>
      <c r="G20" s="208">
        <f t="shared" si="0"/>
        <v>0</v>
      </c>
      <c r="I20" s="198"/>
    </row>
    <row r="21" spans="1:9" ht="15" customHeight="1">
      <c r="B21" s="478" t="s">
        <v>140</v>
      </c>
      <c r="C21" s="593"/>
      <c r="D21" s="331" t="s">
        <v>79</v>
      </c>
      <c r="E21" s="207"/>
      <c r="F21" s="207"/>
      <c r="G21" s="208">
        <f t="shared" si="0"/>
        <v>0</v>
      </c>
      <c r="I21" s="198"/>
    </row>
    <row r="22" spans="1:9" ht="15" customHeight="1">
      <c r="B22" s="478"/>
      <c r="C22" s="593"/>
      <c r="D22" s="331"/>
      <c r="E22" s="207"/>
      <c r="F22" s="207"/>
      <c r="G22" s="208">
        <f t="shared" si="0"/>
        <v>0</v>
      </c>
      <c r="I22" s="198"/>
    </row>
    <row r="23" spans="1:9" ht="15" customHeight="1">
      <c r="A23" s="209"/>
      <c r="B23" s="478"/>
      <c r="C23" s="593"/>
      <c r="D23" s="331"/>
      <c r="E23" s="207"/>
      <c r="F23" s="207"/>
      <c r="G23" s="208">
        <f t="shared" si="0"/>
        <v>0</v>
      </c>
      <c r="I23" s="198"/>
    </row>
    <row r="24" spans="1:9" ht="15" customHeight="1">
      <c r="B24" s="210" t="s">
        <v>138</v>
      </c>
      <c r="C24" s="215"/>
      <c r="D24" s="332"/>
      <c r="E24" s="213"/>
      <c r="F24" s="213"/>
      <c r="G24" s="214"/>
      <c r="I24" s="198"/>
    </row>
    <row r="25" spans="1:9" ht="15" customHeight="1">
      <c r="B25" s="447" t="s">
        <v>141</v>
      </c>
      <c r="C25" s="592"/>
      <c r="D25" s="331" t="s">
        <v>80</v>
      </c>
      <c r="E25" s="207">
        <v>9000</v>
      </c>
      <c r="F25" s="207"/>
      <c r="G25" s="208">
        <f t="shared" ref="G25" si="1">+F25*E25</f>
        <v>0</v>
      </c>
      <c r="I25" s="198"/>
    </row>
    <row r="26" spans="1:9" ht="15" customHeight="1">
      <c r="B26" s="447" t="s">
        <v>142</v>
      </c>
      <c r="C26" s="592"/>
      <c r="D26" s="331"/>
      <c r="E26" s="207"/>
      <c r="F26" s="207"/>
      <c r="G26" s="208">
        <f>+F26*E26</f>
        <v>0</v>
      </c>
      <c r="I26" s="198"/>
    </row>
    <row r="27" spans="1:9" ht="15" customHeight="1">
      <c r="B27" s="447" t="s">
        <v>143</v>
      </c>
      <c r="C27" s="592"/>
      <c r="D27" s="331"/>
      <c r="E27" s="207"/>
      <c r="F27" s="207"/>
      <c r="G27" s="208">
        <f>+F27*E27</f>
        <v>0</v>
      </c>
      <c r="I27" s="198"/>
    </row>
    <row r="28" spans="1:9" ht="15" customHeight="1">
      <c r="B28" s="447" t="s">
        <v>55</v>
      </c>
      <c r="C28" s="592"/>
      <c r="D28" s="331"/>
      <c r="E28" s="207"/>
      <c r="F28" s="207"/>
      <c r="G28" s="208">
        <f t="shared" ref="G28:G29" si="2">+F28*E28</f>
        <v>0</v>
      </c>
      <c r="I28" s="198"/>
    </row>
    <row r="29" spans="1:9" ht="15" customHeight="1">
      <c r="B29" s="447"/>
      <c r="C29" s="592"/>
      <c r="D29" s="331"/>
      <c r="E29" s="207"/>
      <c r="F29" s="207"/>
      <c r="G29" s="208">
        <f t="shared" si="2"/>
        <v>0</v>
      </c>
      <c r="I29" s="198"/>
    </row>
    <row r="30" spans="1:9" ht="15" customHeight="1" thickBot="1">
      <c r="B30" s="216" t="s">
        <v>50</v>
      </c>
      <c r="C30" s="217"/>
      <c r="D30" s="333"/>
      <c r="E30" s="334"/>
      <c r="F30" s="220"/>
      <c r="G30" s="177">
        <f>SUM(G10:G29)</f>
        <v>0</v>
      </c>
    </row>
    <row r="31" spans="1:9" ht="15" customHeight="1">
      <c r="B31" s="711" t="s">
        <v>148</v>
      </c>
      <c r="C31" s="712"/>
      <c r="D31" s="712"/>
      <c r="E31" s="712"/>
      <c r="F31" s="712"/>
      <c r="G31" s="713"/>
    </row>
    <row r="32" spans="1:9" ht="15" customHeight="1">
      <c r="B32" s="253" t="s">
        <v>145</v>
      </c>
      <c r="C32" s="449"/>
      <c r="D32" s="469"/>
      <c r="E32" s="221"/>
      <c r="F32" s="222"/>
      <c r="G32" s="208">
        <f>+F32*E32</f>
        <v>0</v>
      </c>
    </row>
    <row r="33" spans="2:10" ht="15" customHeight="1">
      <c r="B33" s="253" t="s">
        <v>144</v>
      </c>
      <c r="C33" s="449"/>
      <c r="D33" s="469"/>
      <c r="E33" s="221"/>
      <c r="F33" s="222"/>
      <c r="G33" s="208">
        <f t="shared" ref="G33:G38" si="3">+F33*E33</f>
        <v>0</v>
      </c>
    </row>
    <row r="34" spans="2:10" ht="15" customHeight="1">
      <c r="B34" s="253" t="s">
        <v>81</v>
      </c>
      <c r="C34" s="449"/>
      <c r="D34" s="469"/>
      <c r="E34" s="221"/>
      <c r="F34" s="222"/>
      <c r="G34" s="208">
        <f t="shared" si="3"/>
        <v>0</v>
      </c>
    </row>
    <row r="35" spans="2:10" ht="15" customHeight="1">
      <c r="B35" s="253" t="s">
        <v>82</v>
      </c>
      <c r="C35" s="449"/>
      <c r="D35" s="469"/>
      <c r="E35" s="221"/>
      <c r="F35" s="222"/>
      <c r="G35" s="208">
        <f t="shared" si="3"/>
        <v>0</v>
      </c>
    </row>
    <row r="36" spans="2:10" ht="15" customHeight="1">
      <c r="B36" s="253" t="s">
        <v>83</v>
      </c>
      <c r="C36" s="449"/>
      <c r="D36" s="469"/>
      <c r="E36" s="221"/>
      <c r="F36" s="222"/>
      <c r="G36" s="208">
        <f t="shared" si="3"/>
        <v>0</v>
      </c>
    </row>
    <row r="37" spans="2:10" ht="15" customHeight="1">
      <c r="B37" s="253" t="s">
        <v>84</v>
      </c>
      <c r="C37" s="471"/>
      <c r="D37" s="472"/>
      <c r="E37" s="221"/>
      <c r="F37" s="298"/>
      <c r="G37" s="208">
        <f t="shared" si="3"/>
        <v>0</v>
      </c>
    </row>
    <row r="38" spans="2:10" ht="15" customHeight="1">
      <c r="B38" s="253" t="s">
        <v>85</v>
      </c>
      <c r="C38" s="473"/>
      <c r="D38" s="474"/>
      <c r="E38" s="300"/>
      <c r="F38" s="335"/>
      <c r="G38" s="208">
        <f t="shared" si="3"/>
        <v>0</v>
      </c>
    </row>
    <row r="39" spans="2:10" ht="15" customHeight="1" thickBot="1">
      <c r="B39" s="265"/>
      <c r="C39" s="266" t="s">
        <v>53</v>
      </c>
      <c r="D39" s="301"/>
      <c r="E39" s="268"/>
      <c r="F39" s="269"/>
      <c r="G39" s="270">
        <f>SUM(G32:G38)</f>
        <v>0</v>
      </c>
    </row>
    <row r="40" spans="2:10" ht="15" customHeight="1">
      <c r="B40" s="711" t="s">
        <v>99</v>
      </c>
      <c r="C40" s="712"/>
      <c r="D40" s="712"/>
      <c r="E40" s="712"/>
      <c r="F40" s="712"/>
      <c r="G40" s="713"/>
    </row>
    <row r="41" spans="2:10" ht="15" customHeight="1">
      <c r="B41" s="253" t="s">
        <v>149</v>
      </c>
      <c r="C41" s="453"/>
      <c r="D41" s="594">
        <f>'1 General Information'!$D$14</f>
        <v>0</v>
      </c>
      <c r="E41" s="221"/>
      <c r="F41" s="222"/>
      <c r="G41" s="223">
        <f>+F41*E41</f>
        <v>0</v>
      </c>
    </row>
    <row r="42" spans="2:10" ht="15" customHeight="1">
      <c r="B42" s="247" t="s">
        <v>150</v>
      </c>
      <c r="C42" s="235"/>
      <c r="D42" s="594">
        <f>'1 General Information'!$D$14</f>
        <v>0</v>
      </c>
      <c r="E42" s="221"/>
      <c r="F42" s="222"/>
      <c r="G42" s="236">
        <f>+F42*E42</f>
        <v>0</v>
      </c>
    </row>
    <row r="43" spans="2:10" ht="15" customHeight="1">
      <c r="B43" s="234"/>
      <c r="C43" s="235"/>
      <c r="D43" s="594">
        <f>'1 General Information'!$D$14</f>
        <v>0</v>
      </c>
      <c r="E43" s="221"/>
      <c r="F43" s="222"/>
      <c r="G43" s="236">
        <f>+F43*E43</f>
        <v>0</v>
      </c>
    </row>
    <row r="44" spans="2:10" ht="15" customHeight="1">
      <c r="B44" s="237"/>
      <c r="C44" s="238"/>
      <c r="D44" s="594">
        <f>'1 General Information'!$D$14</f>
        <v>0</v>
      </c>
      <c r="E44" s="225"/>
      <c r="F44" s="226"/>
      <c r="G44" s="223">
        <f>+F44*E44</f>
        <v>0</v>
      </c>
    </row>
    <row r="45" spans="2:10" ht="15" customHeight="1" thickBot="1">
      <c r="B45" s="239"/>
      <c r="C45" s="229" t="s">
        <v>53</v>
      </c>
      <c r="D45" s="240"/>
      <c r="E45" s="231"/>
      <c r="F45" s="232"/>
      <c r="G45" s="233">
        <f>+SUM(G41:G44)</f>
        <v>0</v>
      </c>
    </row>
    <row r="46" spans="2:10" ht="15" customHeight="1" thickBot="1">
      <c r="B46" s="711" t="s">
        <v>171</v>
      </c>
      <c r="C46" s="712"/>
      <c r="D46" s="712"/>
      <c r="E46" s="712"/>
      <c r="F46" s="712"/>
      <c r="G46" s="713"/>
    </row>
    <row r="47" spans="2:10" ht="15" customHeight="1">
      <c r="B47" s="199" t="s">
        <v>196</v>
      </c>
      <c r="C47" s="242" t="s">
        <v>197</v>
      </c>
      <c r="D47" s="243"/>
      <c r="E47" s="203"/>
      <c r="F47" s="203"/>
      <c r="G47" s="204"/>
    </row>
    <row r="48" spans="2:10" ht="15" customHeight="1">
      <c r="B48" s="244" t="s">
        <v>167</v>
      </c>
      <c r="C48" s="446"/>
      <c r="D48" s="457" t="s">
        <v>170</v>
      </c>
      <c r="E48" s="221"/>
      <c r="F48" s="222"/>
      <c r="G48" s="223">
        <f>+F48*E48*C48</f>
        <v>0</v>
      </c>
      <c r="I48" s="178" t="s">
        <v>167</v>
      </c>
      <c r="J48" s="178" t="s">
        <v>132</v>
      </c>
    </row>
    <row r="49" spans="2:10" ht="15" customHeight="1">
      <c r="B49" s="244" t="s">
        <v>167</v>
      </c>
      <c r="C49" s="446"/>
      <c r="D49" s="457" t="s">
        <v>170</v>
      </c>
      <c r="E49" s="221"/>
      <c r="F49" s="222"/>
      <c r="G49" s="236">
        <f>+F49*E49*C49</f>
        <v>0</v>
      </c>
      <c r="I49" s="178" t="s">
        <v>168</v>
      </c>
      <c r="J49" s="178" t="s">
        <v>170</v>
      </c>
    </row>
    <row r="50" spans="2:10" ht="15" customHeight="1">
      <c r="B50" s="244" t="s">
        <v>167</v>
      </c>
      <c r="C50" s="446"/>
      <c r="D50" s="457" t="s">
        <v>170</v>
      </c>
      <c r="E50" s="221"/>
      <c r="F50" s="222"/>
      <c r="G50" s="236">
        <f>+F50*E50*C50</f>
        <v>0</v>
      </c>
      <c r="I50" s="178" t="s">
        <v>169</v>
      </c>
      <c r="J50" s="178" t="s">
        <v>42</v>
      </c>
    </row>
    <row r="51" spans="2:10" ht="15" customHeight="1">
      <c r="B51" s="244" t="s">
        <v>167</v>
      </c>
      <c r="C51" s="446"/>
      <c r="D51" s="457" t="s">
        <v>170</v>
      </c>
      <c r="E51" s="221"/>
      <c r="F51" s="222"/>
      <c r="G51" s="236">
        <f>+F51*E51*C51</f>
        <v>0</v>
      </c>
    </row>
    <row r="52" spans="2:10" ht="15" customHeight="1">
      <c r="B52" s="244" t="s">
        <v>167</v>
      </c>
      <c r="C52" s="446"/>
      <c r="D52" s="457" t="s">
        <v>170</v>
      </c>
      <c r="E52" s="221"/>
      <c r="F52" s="222"/>
      <c r="G52" s="236">
        <f t="shared" ref="G52" si="4">+F52*E52*C52</f>
        <v>0</v>
      </c>
    </row>
    <row r="53" spans="2:10" ht="15" customHeight="1" thickBot="1">
      <c r="B53" s="239"/>
      <c r="C53" s="229" t="s">
        <v>53</v>
      </c>
      <c r="D53" s="240"/>
      <c r="E53" s="241"/>
      <c r="F53" s="232"/>
      <c r="G53" s="233">
        <f>+SUM(G48:G52)</f>
        <v>0</v>
      </c>
      <c r="H53" s="245"/>
    </row>
    <row r="54" spans="2:10" ht="15" customHeight="1">
      <c r="B54" s="711" t="s">
        <v>105</v>
      </c>
      <c r="C54" s="712"/>
      <c r="D54" s="712"/>
      <c r="E54" s="712"/>
      <c r="F54" s="712"/>
      <c r="G54" s="713"/>
    </row>
    <row r="55" spans="2:10" ht="15" customHeight="1">
      <c r="B55" s="458" t="s">
        <v>74</v>
      </c>
      <c r="C55" s="460"/>
      <c r="D55" s="246"/>
      <c r="E55" s="221"/>
      <c r="F55" s="222"/>
      <c r="G55" s="223">
        <f t="shared" ref="G55:G59" si="5">+F55*E55</f>
        <v>0</v>
      </c>
    </row>
    <row r="56" spans="2:10" ht="15" customHeight="1">
      <c r="B56" s="247" t="s">
        <v>146</v>
      </c>
      <c r="C56" s="235"/>
      <c r="D56" s="246"/>
      <c r="E56" s="221"/>
      <c r="F56" s="222"/>
      <c r="G56" s="236">
        <f t="shared" si="5"/>
        <v>0</v>
      </c>
    </row>
    <row r="57" spans="2:10" ht="15" customHeight="1">
      <c r="B57" s="234"/>
      <c r="C57" s="235"/>
      <c r="D57" s="246"/>
      <c r="E57" s="221"/>
      <c r="F57" s="222"/>
      <c r="G57" s="236">
        <f t="shared" si="5"/>
        <v>0</v>
      </c>
    </row>
    <row r="58" spans="2:10" ht="15" customHeight="1">
      <c r="B58" s="234"/>
      <c r="C58" s="235"/>
      <c r="D58" s="246"/>
      <c r="E58" s="221"/>
      <c r="F58" s="222"/>
      <c r="G58" s="236">
        <f t="shared" si="5"/>
        <v>0</v>
      </c>
    </row>
    <row r="59" spans="2:10" ht="15" customHeight="1">
      <c r="B59" s="234"/>
      <c r="C59" s="235"/>
      <c r="D59" s="246"/>
      <c r="E59" s="221"/>
      <c r="F59" s="222"/>
      <c r="G59" s="236">
        <f t="shared" si="5"/>
        <v>0</v>
      </c>
    </row>
    <row r="60" spans="2:10" ht="15" customHeight="1" thickBot="1">
      <c r="B60" s="239"/>
      <c r="C60" s="249" t="s">
        <v>53</v>
      </c>
      <c r="D60" s="250"/>
      <c r="E60" s="251"/>
      <c r="F60" s="252"/>
      <c r="G60" s="233">
        <f>+SUM(G55:G59)</f>
        <v>0</v>
      </c>
    </row>
    <row r="61" spans="2:10" ht="15" customHeight="1">
      <c r="B61" s="711" t="s">
        <v>153</v>
      </c>
      <c r="C61" s="712"/>
      <c r="D61" s="712"/>
      <c r="E61" s="712"/>
      <c r="F61" s="712"/>
      <c r="G61" s="713"/>
    </row>
    <row r="62" spans="2:10" ht="15" customHeight="1">
      <c r="B62" s="458" t="s">
        <v>156</v>
      </c>
      <c r="C62" s="460"/>
      <c r="D62" s="594">
        <f>'1 General Information'!$D$14</f>
        <v>0</v>
      </c>
      <c r="E62" s="221"/>
      <c r="F62" s="222"/>
      <c r="G62" s="223">
        <f t="shared" ref="G62:G66" si="6">+F62*E62</f>
        <v>0</v>
      </c>
    </row>
    <row r="63" spans="2:10" ht="15" customHeight="1">
      <c r="B63" s="247" t="s">
        <v>157</v>
      </c>
      <c r="C63" s="235"/>
      <c r="D63" s="594">
        <f>'1 General Information'!$D$14</f>
        <v>0</v>
      </c>
      <c r="E63" s="221"/>
      <c r="F63" s="222"/>
      <c r="G63" s="236">
        <f t="shared" si="6"/>
        <v>0</v>
      </c>
    </row>
    <row r="64" spans="2:10" ht="15" customHeight="1">
      <c r="B64" s="247"/>
      <c r="C64" s="235"/>
      <c r="D64" s="594">
        <f>'1 General Information'!$D$14</f>
        <v>0</v>
      </c>
      <c r="E64" s="221"/>
      <c r="F64" s="222"/>
      <c r="G64" s="236">
        <f t="shared" si="6"/>
        <v>0</v>
      </c>
    </row>
    <row r="65" spans="2:10" ht="15" customHeight="1">
      <c r="B65" s="247"/>
      <c r="C65" s="235"/>
      <c r="D65" s="594">
        <f>'1 General Information'!$D$14</f>
        <v>0</v>
      </c>
      <c r="E65" s="221"/>
      <c r="F65" s="222"/>
      <c r="G65" s="236">
        <f t="shared" si="6"/>
        <v>0</v>
      </c>
    </row>
    <row r="66" spans="2:10" ht="15" customHeight="1">
      <c r="B66" s="247"/>
      <c r="C66" s="235"/>
      <c r="D66" s="594">
        <f>'1 General Information'!$D$14</f>
        <v>0</v>
      </c>
      <c r="E66" s="221"/>
      <c r="F66" s="222"/>
      <c r="G66" s="236">
        <f t="shared" si="6"/>
        <v>0</v>
      </c>
    </row>
    <row r="67" spans="2:10" ht="15" customHeight="1" thickBot="1">
      <c r="B67" s="239"/>
      <c r="C67" s="249" t="s">
        <v>53</v>
      </c>
      <c r="D67" s="250"/>
      <c r="E67" s="251"/>
      <c r="F67" s="252"/>
      <c r="G67" s="233">
        <f>+SUM(G62:G66)</f>
        <v>0</v>
      </c>
    </row>
    <row r="68" spans="2:10" ht="15" customHeight="1">
      <c r="B68" s="711" t="s">
        <v>160</v>
      </c>
      <c r="C68" s="712"/>
      <c r="D68" s="712"/>
      <c r="E68" s="712"/>
      <c r="F68" s="712"/>
      <c r="G68" s="713"/>
    </row>
    <row r="69" spans="2:10" ht="15" customHeight="1">
      <c r="B69" s="253" t="s">
        <v>76</v>
      </c>
      <c r="C69" s="254"/>
      <c r="D69" s="336"/>
      <c r="E69" s="256"/>
      <c r="F69" s="257"/>
      <c r="G69" s="258">
        <f>+F69*E69</f>
        <v>0</v>
      </c>
    </row>
    <row r="70" spans="2:10" ht="15" customHeight="1">
      <c r="B70" s="259" t="s">
        <v>75</v>
      </c>
      <c r="C70" s="260"/>
      <c r="D70" s="337"/>
      <c r="E70" s="262"/>
      <c r="F70" s="263"/>
      <c r="G70" s="475">
        <f>+F70*E70</f>
        <v>0</v>
      </c>
    </row>
    <row r="71" spans="2:10" ht="15" customHeight="1" thickBot="1">
      <c r="B71" s="239"/>
      <c r="C71" s="229" t="s">
        <v>53</v>
      </c>
      <c r="D71" s="240"/>
      <c r="E71" s="231"/>
      <c r="F71" s="232"/>
      <c r="G71" s="233">
        <f>+G70+G69</f>
        <v>0</v>
      </c>
    </row>
    <row r="72" spans="2:10" ht="15" customHeight="1">
      <c r="B72" s="711" t="s">
        <v>64</v>
      </c>
      <c r="C72" s="712"/>
      <c r="D72" s="712"/>
      <c r="E72" s="712"/>
      <c r="F72" s="712"/>
      <c r="G72" s="713"/>
      <c r="J72" s="192"/>
    </row>
    <row r="73" spans="2:10" ht="15" customHeight="1">
      <c r="B73" s="458" t="s">
        <v>147</v>
      </c>
      <c r="C73" s="460"/>
      <c r="D73" s="479">
        <f>'1 General Information'!$D$14</f>
        <v>0</v>
      </c>
      <c r="E73" s="256"/>
      <c r="F73" s="257"/>
      <c r="G73" s="258">
        <f>E73*F73</f>
        <v>0</v>
      </c>
    </row>
    <row r="74" spans="2:10" ht="15" customHeight="1">
      <c r="B74" s="480" t="s">
        <v>151</v>
      </c>
      <c r="C74" s="481"/>
      <c r="D74" s="594">
        <f>'1 General Information'!$D$14</f>
        <v>0</v>
      </c>
      <c r="E74" s="256"/>
      <c r="F74" s="257"/>
      <c r="G74" s="258">
        <f t="shared" ref="G74:G78" si="7">E74*F74</f>
        <v>0</v>
      </c>
    </row>
    <row r="75" spans="2:10" ht="15" customHeight="1">
      <c r="B75" s="247" t="s">
        <v>66</v>
      </c>
      <c r="C75" s="462"/>
      <c r="D75" s="594">
        <f>'1 General Information'!$D$14</f>
        <v>0</v>
      </c>
      <c r="E75" s="256"/>
      <c r="F75" s="257"/>
      <c r="G75" s="258">
        <f t="shared" si="7"/>
        <v>0</v>
      </c>
    </row>
    <row r="76" spans="2:10" ht="15" customHeight="1">
      <c r="B76" s="482" t="s">
        <v>152</v>
      </c>
      <c r="C76" s="483"/>
      <c r="D76" s="594">
        <f>'1 General Information'!$D$14</f>
        <v>0</v>
      </c>
      <c r="E76" s="256"/>
      <c r="F76" s="257"/>
      <c r="G76" s="258">
        <f t="shared" si="7"/>
        <v>0</v>
      </c>
    </row>
    <row r="77" spans="2:10" ht="15" customHeight="1">
      <c r="B77" s="463" t="s">
        <v>77</v>
      </c>
      <c r="C77" s="464"/>
      <c r="D77" s="594">
        <f>'1 General Information'!$D$14</f>
        <v>0</v>
      </c>
      <c r="E77" s="256"/>
      <c r="F77" s="257"/>
      <c r="G77" s="258">
        <f t="shared" si="7"/>
        <v>0</v>
      </c>
    </row>
    <row r="78" spans="2:10" ht="15" customHeight="1">
      <c r="B78" s="463" t="s">
        <v>78</v>
      </c>
      <c r="C78" s="464"/>
      <c r="D78" s="594">
        <f>'1 General Information'!$D$14</f>
        <v>0</v>
      </c>
      <c r="E78" s="465"/>
      <c r="F78" s="466"/>
      <c r="G78" s="258">
        <f t="shared" si="7"/>
        <v>0</v>
      </c>
    </row>
    <row r="79" spans="2:10" ht="15" customHeight="1">
      <c r="B79" s="467"/>
      <c r="C79" s="468"/>
      <c r="D79" s="594">
        <f>'1 General Information'!$D$14</f>
        <v>0</v>
      </c>
      <c r="E79" s="262"/>
      <c r="F79" s="263"/>
      <c r="G79" s="258">
        <f t="shared" ref="G79" si="8">E79*F79</f>
        <v>0</v>
      </c>
    </row>
    <row r="80" spans="2:10" ht="15" customHeight="1" thickBot="1">
      <c r="B80" s="265"/>
      <c r="C80" s="266" t="s">
        <v>53</v>
      </c>
      <c r="D80" s="267"/>
      <c r="E80" s="268"/>
      <c r="F80" s="269"/>
      <c r="G80" s="270">
        <f>SUM(G73:G79)</f>
        <v>0</v>
      </c>
    </row>
    <row r="81" spans="2:7" ht="3" customHeight="1">
      <c r="B81" s="271"/>
      <c r="C81" s="272"/>
      <c r="D81" s="338"/>
      <c r="E81" s="339"/>
      <c r="F81" s="274"/>
      <c r="G81" s="275"/>
    </row>
    <row r="82" spans="2:7" ht="15" customHeight="1">
      <c r="B82" s="216" t="s">
        <v>67</v>
      </c>
      <c r="C82" s="276"/>
      <c r="D82" s="340"/>
      <c r="E82" s="334"/>
      <c r="F82" s="219"/>
      <c r="G82" s="177">
        <f>+G80+G71+G67+G53+G60+G45+G39</f>
        <v>0</v>
      </c>
    </row>
    <row r="83" spans="2:7" ht="9" customHeight="1">
      <c r="B83" s="277"/>
      <c r="C83" s="278"/>
      <c r="D83" s="341"/>
      <c r="E83" s="219"/>
      <c r="F83" s="219"/>
      <c r="G83" s="223"/>
    </row>
    <row r="84" spans="2:7" ht="15" customHeight="1">
      <c r="B84" s="216" t="s">
        <v>135</v>
      </c>
      <c r="C84" s="280"/>
      <c r="D84" s="341"/>
      <c r="E84" s="219"/>
      <c r="F84" s="281"/>
      <c r="G84" s="177">
        <f>+G30-G82</f>
        <v>0</v>
      </c>
    </row>
    <row r="85" spans="2:7" ht="9" customHeight="1" thickBot="1">
      <c r="B85" s="282"/>
      <c r="C85" s="283"/>
      <c r="D85" s="342"/>
      <c r="E85" s="285"/>
      <c r="F85" s="285"/>
      <c r="G85" s="286"/>
    </row>
    <row r="86" spans="2:7" ht="15" thickTop="1">
      <c r="B86" s="287"/>
      <c r="C86" s="288"/>
      <c r="D86" s="289"/>
      <c r="E86" s="290"/>
      <c r="F86" s="290"/>
      <c r="G86" s="290"/>
    </row>
  </sheetData>
  <sheetProtection algorithmName="SHA-512" hashValue="zZlCJKi9MWroY7yJtZjUOgiOpm7nsX5MmyoKHbrSpHXW8sUmhFGr3dUek6jcIm38vtIlBQbMdfSc5R6Pcn0lPQ==" saltValue="6S3yr4n0PiQKrLutmiO2Kg==" spinCount="100000" sheet="1" selectLockedCells="1"/>
  <mergeCells count="13">
    <mergeCell ref="A1:G1"/>
    <mergeCell ref="B2:G2"/>
    <mergeCell ref="B31:G31"/>
    <mergeCell ref="B40:G40"/>
    <mergeCell ref="F4:G4"/>
    <mergeCell ref="B8:C8"/>
    <mergeCell ref="D8:G8"/>
    <mergeCell ref="D6:E6"/>
    <mergeCell ref="B54:G54"/>
    <mergeCell ref="B68:G68"/>
    <mergeCell ref="B72:G72"/>
    <mergeCell ref="B61:G61"/>
    <mergeCell ref="B46:G46"/>
  </mergeCells>
  <dataValidations count="2">
    <dataValidation type="list" allowBlank="1" showInputMessage="1" showErrorMessage="1" sqref="B48:B52">
      <formula1>$I$48:$I$50</formula1>
    </dataValidation>
    <dataValidation type="list" allowBlank="1" showInputMessage="1" showErrorMessage="1" sqref="D48:D52">
      <formula1>$J$48:$J$50</formula1>
    </dataValidation>
  </dataValidations>
  <pageMargins left="0.47244094488188981" right="0.43307086614173229" top="0.78740157480314965" bottom="0.51181102362204722" header="0.39370078740157483" footer="0.31496062992125984"/>
  <pageSetup paperSize="9" scale="60" orientation="portrait" r:id="rId1"/>
  <headerFooter>
    <oddHeader>&amp;L&amp;"-,Fett"&amp;12Farm Analysis Tool&amp;C&amp;"-,Fett"&amp;12Section: Gross Margin Calculation&amp;R&amp;G</oddHeader>
    <oddFooter>&amp;L&amp;"-,Kursiv"Version 2015 V2.2&amp;RPage 6</oddFooter>
  </headerFooter>
  <ignoredErrors>
    <ignoredError sqref="B71:G73 B74:C79 G79 E74:F78 G74:G78 B70:D70 G70" unlocked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16"/>
  <sheetViews>
    <sheetView zoomScaleNormal="100" zoomScaleSheetLayoutView="90" workbookViewId="0">
      <selection activeCell="B8" sqref="B8"/>
    </sheetView>
  </sheetViews>
  <sheetFormatPr baseColWidth="10" defaultColWidth="9.140625" defaultRowHeight="15"/>
  <cols>
    <col min="1" max="1" width="2.28515625" customWidth="1"/>
    <col min="2" max="2" width="26.140625" customWidth="1"/>
  </cols>
  <sheetData>
    <row r="1" spans="1:15" ht="15.75" thickBot="1">
      <c r="A1" s="660" t="s">
        <v>286</v>
      </c>
      <c r="B1" s="660"/>
      <c r="C1" s="660"/>
      <c r="D1" s="660"/>
      <c r="E1" s="660"/>
      <c r="F1" s="660"/>
      <c r="G1" s="660"/>
      <c r="H1" s="660"/>
      <c r="I1" s="660"/>
      <c r="J1" s="660"/>
      <c r="K1" s="660"/>
      <c r="L1" s="660"/>
      <c r="M1" s="660"/>
      <c r="N1" s="660"/>
      <c r="O1" s="660"/>
    </row>
    <row r="2" spans="1:15" ht="15.75" thickTop="1">
      <c r="A2" s="112"/>
      <c r="B2" s="705" t="s">
        <v>260</v>
      </c>
      <c r="C2" s="706"/>
      <c r="D2" s="706"/>
      <c r="E2" s="706"/>
      <c r="F2" s="706"/>
      <c r="G2" s="706"/>
      <c r="H2" s="706"/>
      <c r="I2" s="706"/>
      <c r="J2" s="706"/>
      <c r="K2" s="706"/>
      <c r="L2" s="706"/>
      <c r="M2" s="706"/>
      <c r="N2" s="706"/>
      <c r="O2" s="707"/>
    </row>
    <row r="3" spans="1:15">
      <c r="A3" s="112"/>
      <c r="B3" s="113"/>
      <c r="C3" s="1"/>
      <c r="D3" s="1"/>
      <c r="E3" s="1"/>
      <c r="F3" s="1"/>
      <c r="G3" s="1"/>
      <c r="H3" s="1"/>
      <c r="I3" s="1"/>
      <c r="J3" s="1"/>
      <c r="K3" s="1"/>
      <c r="L3" s="1"/>
      <c r="M3" s="114"/>
      <c r="N3" s="114"/>
      <c r="O3" s="115"/>
    </row>
    <row r="4" spans="1:15">
      <c r="A4" s="116"/>
      <c r="B4" s="117"/>
      <c r="C4" s="118"/>
      <c r="D4" s="119"/>
      <c r="E4" s="119"/>
      <c r="F4" s="119"/>
      <c r="G4" s="120"/>
      <c r="H4" s="121"/>
      <c r="I4" s="122"/>
      <c r="J4" s="2"/>
      <c r="K4" s="123"/>
      <c r="L4" s="124" t="s">
        <v>14</v>
      </c>
      <c r="M4" s="717">
        <f>'1 General Information'!C6</f>
        <v>0</v>
      </c>
      <c r="N4" s="725"/>
      <c r="O4" s="115"/>
    </row>
    <row r="5" spans="1:15">
      <c r="A5" s="11"/>
      <c r="B5" s="125"/>
      <c r="C5" s="126"/>
      <c r="D5" s="126"/>
      <c r="E5" s="126"/>
      <c r="F5" s="126"/>
      <c r="G5" s="126"/>
      <c r="H5" s="126"/>
      <c r="I5" s="126"/>
      <c r="J5" s="126"/>
      <c r="K5" s="126"/>
      <c r="L5" s="126"/>
      <c r="M5" s="126"/>
      <c r="N5" s="126"/>
      <c r="O5" s="127"/>
    </row>
    <row r="6" spans="1:15" ht="69" customHeight="1">
      <c r="A6" s="7"/>
      <c r="B6" s="128" t="s">
        <v>107</v>
      </c>
      <c r="C6" s="129" t="s">
        <v>108</v>
      </c>
      <c r="D6" s="129" t="s">
        <v>109</v>
      </c>
      <c r="E6" s="129" t="s">
        <v>110</v>
      </c>
      <c r="F6" s="129" t="s">
        <v>111</v>
      </c>
      <c r="G6" s="129" t="s">
        <v>112</v>
      </c>
      <c r="H6" s="129" t="s">
        <v>113</v>
      </c>
      <c r="I6" s="129" t="s">
        <v>114</v>
      </c>
      <c r="J6" s="129" t="s">
        <v>115</v>
      </c>
      <c r="K6" s="129" t="s">
        <v>116</v>
      </c>
      <c r="L6" s="129" t="s">
        <v>117</v>
      </c>
      <c r="M6" s="129" t="s">
        <v>118</v>
      </c>
      <c r="N6" s="129" t="s">
        <v>119</v>
      </c>
      <c r="O6" s="438" t="s">
        <v>8</v>
      </c>
    </row>
    <row r="7" spans="1:15">
      <c r="A7" s="7"/>
      <c r="B7" s="130" t="s">
        <v>268</v>
      </c>
      <c r="C7" s="131">
        <v>1</v>
      </c>
      <c r="D7" s="131">
        <v>2</v>
      </c>
      <c r="E7" s="131">
        <v>3</v>
      </c>
      <c r="F7" s="131">
        <v>4</v>
      </c>
      <c r="G7" s="131">
        <v>5</v>
      </c>
      <c r="H7" s="131">
        <v>6</v>
      </c>
      <c r="I7" s="131">
        <v>7</v>
      </c>
      <c r="J7" s="131">
        <v>8</v>
      </c>
      <c r="K7" s="131">
        <v>9</v>
      </c>
      <c r="L7" s="131">
        <v>10</v>
      </c>
      <c r="M7" s="131">
        <v>11</v>
      </c>
      <c r="N7" s="132">
        <v>12</v>
      </c>
      <c r="O7" s="439"/>
    </row>
    <row r="8" spans="1:15" ht="24.95" customHeight="1">
      <c r="A8" s="7"/>
      <c r="B8" s="437" t="s">
        <v>264</v>
      </c>
      <c r="C8" s="133"/>
      <c r="D8" s="133"/>
      <c r="E8" s="133"/>
      <c r="F8" s="133"/>
      <c r="G8" s="133"/>
      <c r="H8" s="133"/>
      <c r="I8" s="133"/>
      <c r="J8" s="133"/>
      <c r="K8" s="133"/>
      <c r="L8" s="133"/>
      <c r="M8" s="133"/>
      <c r="N8" s="134"/>
      <c r="O8" s="440">
        <f>+SUM(C8:N8)</f>
        <v>0</v>
      </c>
    </row>
    <row r="9" spans="1:15" ht="24.95" customHeight="1">
      <c r="A9" s="7"/>
      <c r="B9" s="437" t="s">
        <v>261</v>
      </c>
      <c r="C9" s="135"/>
      <c r="D9" s="135"/>
      <c r="E9" s="135"/>
      <c r="F9" s="135"/>
      <c r="G9" s="135"/>
      <c r="H9" s="135"/>
      <c r="I9" s="135"/>
      <c r="J9" s="135"/>
      <c r="K9" s="135"/>
      <c r="L9" s="135"/>
      <c r="M9" s="135"/>
      <c r="N9" s="136"/>
      <c r="O9" s="441">
        <f t="shared" ref="O9:O14" si="0">+SUM(C9:N9)</f>
        <v>0</v>
      </c>
    </row>
    <row r="10" spans="1:15" ht="24.95" customHeight="1">
      <c r="A10" s="7"/>
      <c r="B10" s="437" t="s">
        <v>265</v>
      </c>
      <c r="C10" s="135"/>
      <c r="D10" s="135"/>
      <c r="E10" s="135"/>
      <c r="F10" s="135"/>
      <c r="G10" s="135"/>
      <c r="H10" s="135"/>
      <c r="I10" s="135"/>
      <c r="J10" s="135"/>
      <c r="K10" s="135"/>
      <c r="L10" s="135"/>
      <c r="M10" s="135"/>
      <c r="N10" s="136"/>
      <c r="O10" s="441">
        <f t="shared" si="0"/>
        <v>0</v>
      </c>
    </row>
    <row r="11" spans="1:15" ht="24.95" customHeight="1">
      <c r="A11" s="7"/>
      <c r="B11" s="437" t="s">
        <v>266</v>
      </c>
      <c r="C11" s="135"/>
      <c r="D11" s="135"/>
      <c r="E11" s="135"/>
      <c r="F11" s="135"/>
      <c r="G11" s="135"/>
      <c r="H11" s="135"/>
      <c r="I11" s="135"/>
      <c r="J11" s="135"/>
      <c r="K11" s="135"/>
      <c r="L11" s="135"/>
      <c r="M11" s="135"/>
      <c r="N11" s="136"/>
      <c r="O11" s="441">
        <f t="shared" si="0"/>
        <v>0</v>
      </c>
    </row>
    <row r="12" spans="1:15" ht="24.95" customHeight="1">
      <c r="A12" s="7"/>
      <c r="B12" s="437" t="s">
        <v>267</v>
      </c>
      <c r="C12" s="135"/>
      <c r="D12" s="135"/>
      <c r="E12" s="135"/>
      <c r="F12" s="135"/>
      <c r="G12" s="135"/>
      <c r="H12" s="135"/>
      <c r="I12" s="135"/>
      <c r="J12" s="135"/>
      <c r="K12" s="135"/>
      <c r="L12" s="135"/>
      <c r="M12" s="135"/>
      <c r="N12" s="136"/>
      <c r="O12" s="441">
        <f t="shared" si="0"/>
        <v>0</v>
      </c>
    </row>
    <row r="13" spans="1:15" ht="24.95" customHeight="1">
      <c r="A13" s="7"/>
      <c r="B13" s="437"/>
      <c r="C13" s="419"/>
      <c r="D13" s="419"/>
      <c r="E13" s="419"/>
      <c r="F13" s="419"/>
      <c r="G13" s="419"/>
      <c r="H13" s="419"/>
      <c r="I13" s="419"/>
      <c r="J13" s="419"/>
      <c r="K13" s="419"/>
      <c r="L13" s="419"/>
      <c r="M13" s="419"/>
      <c r="N13" s="420"/>
      <c r="O13" s="441">
        <f>+SUM(C13:N13)</f>
        <v>0</v>
      </c>
    </row>
    <row r="14" spans="1:15" ht="24.95" customHeight="1" thickBot="1">
      <c r="A14" s="7"/>
      <c r="B14" s="437"/>
      <c r="C14" s="137"/>
      <c r="D14" s="137"/>
      <c r="E14" s="137"/>
      <c r="F14" s="137"/>
      <c r="G14" s="137"/>
      <c r="H14" s="137"/>
      <c r="I14" s="137"/>
      <c r="J14" s="137"/>
      <c r="K14" s="137"/>
      <c r="L14" s="137"/>
      <c r="M14" s="137"/>
      <c r="N14" s="138"/>
      <c r="O14" s="442">
        <f t="shared" si="0"/>
        <v>0</v>
      </c>
    </row>
    <row r="15" spans="1:15" ht="31.5" customHeight="1" thickBot="1">
      <c r="A15" s="7"/>
      <c r="B15" s="421" t="s">
        <v>262</v>
      </c>
      <c r="C15" s="139">
        <f t="shared" ref="C15:O15" si="1">+SUM(C8:C14)</f>
        <v>0</v>
      </c>
      <c r="D15" s="139">
        <f t="shared" si="1"/>
        <v>0</v>
      </c>
      <c r="E15" s="139">
        <f t="shared" si="1"/>
        <v>0</v>
      </c>
      <c r="F15" s="139">
        <f t="shared" si="1"/>
        <v>0</v>
      </c>
      <c r="G15" s="139">
        <f t="shared" si="1"/>
        <v>0</v>
      </c>
      <c r="H15" s="139">
        <f t="shared" si="1"/>
        <v>0</v>
      </c>
      <c r="I15" s="139">
        <f t="shared" si="1"/>
        <v>0</v>
      </c>
      <c r="J15" s="139">
        <f t="shared" si="1"/>
        <v>0</v>
      </c>
      <c r="K15" s="139">
        <f t="shared" si="1"/>
        <v>0</v>
      </c>
      <c r="L15" s="139">
        <f t="shared" si="1"/>
        <v>0</v>
      </c>
      <c r="M15" s="139">
        <f t="shared" si="1"/>
        <v>0</v>
      </c>
      <c r="N15" s="139">
        <f t="shared" si="1"/>
        <v>0</v>
      </c>
      <c r="O15" s="443">
        <f t="shared" si="1"/>
        <v>0</v>
      </c>
    </row>
    <row r="16" spans="1:15" ht="15.75" thickTop="1"/>
  </sheetData>
  <sheetProtection algorithmName="SHA-512" hashValue="JjGIY8Eg1agrqo0uWR2b9YP+qXxVchEpr5/tnbhLbkVixkoewKuHBjYiibwKupEdWAhdOoIetBIhT9BN/apOAw==" saltValue="pTbKWL9vxVERoPGzVw3uJA==" spinCount="100000" sheet="1" selectLockedCells="1"/>
  <mergeCells count="3">
    <mergeCell ref="A1:O1"/>
    <mergeCell ref="B2:O2"/>
    <mergeCell ref="M4:N4"/>
  </mergeCells>
  <pageMargins left="0.7" right="0.7" top="0.75" bottom="0.75" header="0.3" footer="0.3"/>
  <pageSetup paperSize="9" scale="59" orientation="portrait" r:id="rId1"/>
  <ignoredErrors>
    <ignoredError sqref="C15:O15" formulaRange="1"/>
    <ignoredError sqref="O8:O14"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9</vt:i4>
      </vt:variant>
    </vt:vector>
  </HeadingPairs>
  <TitlesOfParts>
    <vt:vector size="23" baseType="lpstr">
      <vt:lpstr>READ ME</vt:lpstr>
      <vt:lpstr>List of dropdown</vt:lpstr>
      <vt:lpstr>0 Quick Check</vt:lpstr>
      <vt:lpstr>1 General Information</vt:lpstr>
      <vt:lpstr>2 Equipment &amp; Assets</vt:lpstr>
      <vt:lpstr>3 Seasonal Crops</vt:lpstr>
      <vt:lpstr>4 Perennial Crops</vt:lpstr>
      <vt:lpstr>5 Livestock</vt:lpstr>
      <vt:lpstr>6 Other Income</vt:lpstr>
      <vt:lpstr>7 Financing</vt:lpstr>
      <vt:lpstr>8 Fixed and Variable Costs</vt:lpstr>
      <vt:lpstr>9 Farm Income Statement</vt:lpstr>
      <vt:lpstr>Calculation</vt:lpstr>
      <vt:lpstr>Crop Price Calculation Sheet</vt:lpstr>
      <vt:lpstr>'1 General Information'!Druckbereich</vt:lpstr>
      <vt:lpstr>'2 Equipment &amp; Assets'!Druckbereich</vt:lpstr>
      <vt:lpstr>'3 Seasonal Crops'!Druckbereich</vt:lpstr>
      <vt:lpstr>'4 Perennial Crops'!Druckbereich</vt:lpstr>
      <vt:lpstr>'5 Livestock'!Druckbereich</vt:lpstr>
      <vt:lpstr>'8 Fixed and Variable Costs'!Druckbereich</vt:lpstr>
      <vt:lpstr>'9 Farm Income Statement'!Druckbereich</vt:lpstr>
      <vt:lpstr>Calculation!Druckbereich</vt:lpstr>
      <vt:lpstr>'READ ME'!Druckbereich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2017-01-12T11:03:27Z</dcterms:created>
  <dcterms:modified xsi:type="dcterms:W3CDTF">2018-08-22T07:46:43Z</dcterms:modified>
</cp:coreProperties>
</file>